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APITAL\2025\GOV DECREES\Azat mnacord\"/>
    </mc:Choice>
  </mc:AlternateContent>
  <bookViews>
    <workbookView xWindow="-107" yWindow="-107" windowWidth="23255" windowHeight="12573" tabRatio="850" firstSheet="1" activeTab="1"/>
  </bookViews>
  <sheets>
    <sheet name="Հավելված N 1" sheetId="84" r:id="rId1"/>
    <sheet name="Հավելված N 2" sheetId="85" r:id="rId2"/>
    <sheet name="Հավելված N 3" sheetId="65" r:id="rId3"/>
    <sheet name="Հավելված N 4" sheetId="32" r:id="rId4"/>
    <sheet name="Հավելված N 5" sheetId="55" r:id="rId5"/>
    <sheet name="Հավելված N 6" sheetId="56" r:id="rId6"/>
    <sheet name="Հավելված N 7" sheetId="87" r:id="rId7"/>
    <sheet name="Հավելված N 8" sheetId="73" r:id="rId8"/>
    <sheet name="Հավելված N 9" sheetId="86" r:id="rId9"/>
    <sheet name="Հավելված N 10" sheetId="88" r:id="rId10"/>
  </sheets>
  <externalReferences>
    <externalReference r:id="rId11"/>
  </externalReferences>
  <definedNames>
    <definedName name="a" localSheetId="0">#REF!</definedName>
    <definedName name="a" localSheetId="9">#REF!</definedName>
    <definedName name="a" localSheetId="1">#REF!</definedName>
    <definedName name="a" localSheetId="2">#REF!</definedName>
    <definedName name="a" localSheetId="6">#REF!</definedName>
    <definedName name="a" localSheetId="8">#REF!</definedName>
    <definedName name="a">#REF!</definedName>
    <definedName name="AgencyCode" localSheetId="0">#REF!</definedName>
    <definedName name="AgencyCode" localSheetId="9">#REF!</definedName>
    <definedName name="AgencyCode" localSheetId="1">#REF!</definedName>
    <definedName name="AgencyCode" localSheetId="3">#REF!</definedName>
    <definedName name="AgencyCode" localSheetId="4">#REF!</definedName>
    <definedName name="AgencyCode" localSheetId="5">#REF!</definedName>
    <definedName name="AgencyCode" localSheetId="6">#REF!</definedName>
    <definedName name="AgencyCode" localSheetId="8">#REF!</definedName>
    <definedName name="AgencyCode">#REF!</definedName>
    <definedName name="AgencyName" localSheetId="0">#REF!</definedName>
    <definedName name="AgencyName" localSheetId="9">#REF!</definedName>
    <definedName name="AgencyName" localSheetId="1">#REF!</definedName>
    <definedName name="AgencyName" localSheetId="3">#REF!</definedName>
    <definedName name="AgencyName" localSheetId="6">#REF!</definedName>
    <definedName name="AgencyName" localSheetId="8">#REF!</definedName>
    <definedName name="AgencyName">#REF!</definedName>
    <definedName name="åû" localSheetId="0">#REF!</definedName>
    <definedName name="åû" localSheetId="1">#REF!</definedName>
    <definedName name="åû" localSheetId="6">#REF!</definedName>
    <definedName name="åû" localSheetId="8">#REF!</definedName>
    <definedName name="åû">#REF!</definedName>
    <definedName name="davit" localSheetId="0">#REF!</definedName>
    <definedName name="davit" localSheetId="9">#REF!</definedName>
    <definedName name="davit" localSheetId="1">#REF!</definedName>
    <definedName name="davit" localSheetId="6">#REF!</definedName>
    <definedName name="davit" localSheetId="8">#REF!</definedName>
    <definedName name="davit">#REF!</definedName>
    <definedName name="Functional1" localSheetId="0">#REF!</definedName>
    <definedName name="Functional1" localSheetId="9">#REF!</definedName>
    <definedName name="Functional1" localSheetId="1">#REF!</definedName>
    <definedName name="Functional1" localSheetId="3">#REF!</definedName>
    <definedName name="Functional1" localSheetId="6">#REF!</definedName>
    <definedName name="Functional1" localSheetId="8">#REF!</definedName>
    <definedName name="Functional1">#REF!</definedName>
    <definedName name="ggg" localSheetId="0">#REF!</definedName>
    <definedName name="ggg" localSheetId="9">#REF!</definedName>
    <definedName name="ggg" localSheetId="1">#REF!</definedName>
    <definedName name="ggg" localSheetId="6">#REF!</definedName>
    <definedName name="ggg" localSheetId="8">#REF!</definedName>
    <definedName name="ggg">#REF!</definedName>
    <definedName name="hav" localSheetId="0">#REF!</definedName>
    <definedName name="hav" localSheetId="1">#REF!</definedName>
    <definedName name="hav" localSheetId="6">#REF!</definedName>
    <definedName name="hav" localSheetId="8">#REF!</definedName>
    <definedName name="hav">#REF!</definedName>
    <definedName name="mas" localSheetId="0">#REF!</definedName>
    <definedName name="mas" localSheetId="1">#REF!</definedName>
    <definedName name="mas" localSheetId="6">#REF!</definedName>
    <definedName name="mas" localSheetId="8">#REF!</definedName>
    <definedName name="mas">#REF!</definedName>
    <definedName name="mass" localSheetId="0">#REF!</definedName>
    <definedName name="mass" localSheetId="1">#REF!</definedName>
    <definedName name="mass" localSheetId="6">#REF!</definedName>
    <definedName name="mass" localSheetId="8">#REF!</definedName>
    <definedName name="mass">#REF!</definedName>
    <definedName name="PANature" localSheetId="0">#REF!</definedName>
    <definedName name="PANature" localSheetId="9">#REF!</definedName>
    <definedName name="PANature" localSheetId="1">#REF!</definedName>
    <definedName name="PANature" localSheetId="3">#REF!</definedName>
    <definedName name="PANature" localSheetId="6">#REF!</definedName>
    <definedName name="PANature" localSheetId="8">#REF!</definedName>
    <definedName name="PANature">#REF!</definedName>
    <definedName name="PAType" localSheetId="0">#REF!</definedName>
    <definedName name="PAType" localSheetId="9">#REF!</definedName>
    <definedName name="PAType" localSheetId="1">#REF!</definedName>
    <definedName name="PAType" localSheetId="3">#REF!</definedName>
    <definedName name="PAType" localSheetId="6">#REF!</definedName>
    <definedName name="PAType" localSheetId="8">#REF!</definedName>
    <definedName name="PAType">#REF!</definedName>
    <definedName name="Performance2" localSheetId="0">#REF!</definedName>
    <definedName name="Performance2" localSheetId="9">#REF!</definedName>
    <definedName name="Performance2" localSheetId="1">#REF!</definedName>
    <definedName name="Performance2" localSheetId="3">#REF!</definedName>
    <definedName name="Performance2" localSheetId="6">#REF!</definedName>
    <definedName name="Performance2" localSheetId="8">#REF!</definedName>
    <definedName name="Performance2">#REF!</definedName>
    <definedName name="PerformanceType" localSheetId="0">#REF!</definedName>
    <definedName name="PerformanceType" localSheetId="9">#REF!</definedName>
    <definedName name="PerformanceType" localSheetId="1">#REF!</definedName>
    <definedName name="PerformanceType" localSheetId="3">#REF!</definedName>
    <definedName name="PerformanceType" localSheetId="6">#REF!</definedName>
    <definedName name="PerformanceType" localSheetId="8">#REF!</definedName>
    <definedName name="PerformanceType">#REF!</definedName>
    <definedName name="_xlnm.Print_Area" localSheetId="1">'Հավելված N 2'!$A$1:$D$18</definedName>
    <definedName name="x" localSheetId="0">#REF!</definedName>
    <definedName name="x" localSheetId="1">#REF!</definedName>
    <definedName name="x" localSheetId="6">#REF!</definedName>
    <definedName name="x" localSheetId="8">#REF!</definedName>
    <definedName name="x">#REF!</definedName>
    <definedName name="Հավելված" localSheetId="0">#REF!</definedName>
    <definedName name="Հավելված" localSheetId="9">#REF!</definedName>
    <definedName name="Հավելված" localSheetId="1">#REF!</definedName>
    <definedName name="Հավելված" localSheetId="6">#REF!</definedName>
    <definedName name="Հավելված" localSheetId="8">#REF!</definedName>
    <definedName name="Հավելված">#REF!</definedName>
    <definedName name="Հավելված10" localSheetId="0">#REF!</definedName>
    <definedName name="Հավելված10" localSheetId="9">#REF!</definedName>
    <definedName name="Հավելված10" localSheetId="1">#REF!</definedName>
    <definedName name="Հավելված10" localSheetId="6">#REF!</definedName>
    <definedName name="Հավելված10" localSheetId="8">#REF!</definedName>
    <definedName name="Հավելված10">#REF!</definedName>
    <definedName name="Հավելված11" localSheetId="0">#REF!</definedName>
    <definedName name="Հավելված11" localSheetId="9">#REF!</definedName>
    <definedName name="Հավելված11" localSheetId="1">#REF!</definedName>
    <definedName name="Հավելված11" localSheetId="6">#REF!</definedName>
    <definedName name="Հավելված11" localSheetId="8">#REF!</definedName>
    <definedName name="Հավելված11">#REF!</definedName>
    <definedName name="Հավելված20" localSheetId="0">#REF!</definedName>
    <definedName name="Հավելված20" localSheetId="9">#REF!</definedName>
    <definedName name="Հավելված20" localSheetId="1">#REF!</definedName>
    <definedName name="Հավելված20" localSheetId="6">#REF!</definedName>
    <definedName name="Հավելված20" localSheetId="8">#REF!</definedName>
    <definedName name="Հավելված20">#REF!</definedName>
    <definedName name="Հավելված9" localSheetId="0">#REF!</definedName>
    <definedName name="Հավելված9" localSheetId="9">#REF!</definedName>
    <definedName name="Հավելված9" localSheetId="1">#REF!</definedName>
    <definedName name="Հավելված9" localSheetId="6">#REF!</definedName>
    <definedName name="Հավելված9" localSheetId="8">#REF!</definedName>
    <definedName name="Հավելված9">#REF!</definedName>
    <definedName name="Մաս" localSheetId="0">#REF!</definedName>
    <definedName name="Մաս" localSheetId="9">#REF!</definedName>
    <definedName name="Մաս" localSheetId="1">#REF!</definedName>
    <definedName name="Մաս" localSheetId="6">#REF!</definedName>
    <definedName name="Մաս" localSheetId="8">#REF!</definedName>
    <definedName name="Մաս">#REF!</definedName>
    <definedName name="շախմատիստ" localSheetId="0">#REF!</definedName>
    <definedName name="շախմատիստ" localSheetId="9">#REF!</definedName>
    <definedName name="շախմատիստ" localSheetId="1">#REF!</definedName>
    <definedName name="շախմատիստ" localSheetId="6">#REF!</definedName>
    <definedName name="շախմատիստ" localSheetId="8">#REF!</definedName>
    <definedName name="շախմատիստ">#REF!</definedName>
    <definedName name="վֆյգյգ" localSheetId="0">#REF!</definedName>
    <definedName name="վֆյգյգ" localSheetId="1">#REF!</definedName>
    <definedName name="վֆյգյգ" localSheetId="6">#REF!</definedName>
    <definedName name="վֆյգյգ" localSheetId="8">#REF!</definedName>
    <definedName name="վֆյգյգ">#REF!</definedName>
  </definedNames>
  <calcPr calcId="152511"/>
</workbook>
</file>

<file path=xl/calcChain.xml><?xml version="1.0" encoding="utf-8"?>
<calcChain xmlns="http://schemas.openxmlformats.org/spreadsheetml/2006/main">
  <c r="K11" i="86" l="1"/>
  <c r="L11" i="86"/>
  <c r="J11" i="86"/>
  <c r="K27" i="86"/>
  <c r="L27" i="86"/>
  <c r="J27" i="86"/>
  <c r="K42" i="86"/>
  <c r="L42" i="86"/>
  <c r="L41" i="86" s="1"/>
  <c r="K43" i="86"/>
  <c r="L43" i="86"/>
  <c r="J42" i="86"/>
  <c r="J43" i="86"/>
  <c r="K41" i="86"/>
  <c r="J41" i="86"/>
  <c r="K35" i="86"/>
  <c r="L35" i="86"/>
  <c r="J35" i="86"/>
  <c r="K14" i="73"/>
  <c r="L14" i="73"/>
  <c r="J14" i="73"/>
  <c r="L29" i="73"/>
  <c r="L30" i="73"/>
  <c r="H16" i="65"/>
  <c r="I16" i="65"/>
  <c r="G16" i="65"/>
  <c r="H48" i="32"/>
  <c r="I48" i="32"/>
  <c r="G48" i="32"/>
  <c r="H41" i="32"/>
  <c r="H40" i="32" s="1"/>
  <c r="H39" i="32" s="1"/>
  <c r="H38" i="32" s="1"/>
  <c r="H37" i="32" s="1"/>
  <c r="H35" i="32" s="1"/>
  <c r="I41" i="32"/>
  <c r="I40" i="32" s="1"/>
  <c r="I39" i="32" s="1"/>
  <c r="I38" i="32" s="1"/>
  <c r="I37" i="32" s="1"/>
  <c r="I35" i="32" s="1"/>
  <c r="G41" i="32"/>
  <c r="G40" i="32" s="1"/>
  <c r="G39" i="32" s="1"/>
  <c r="G38" i="32" s="1"/>
  <c r="G37" i="32" s="1"/>
  <c r="G35" i="32" s="1"/>
  <c r="F35" i="56"/>
  <c r="F33" i="56" s="1"/>
  <c r="F13" i="56" s="1"/>
  <c r="G35" i="56"/>
  <c r="G33" i="56" s="1"/>
  <c r="G13" i="56" s="1"/>
  <c r="E35" i="56"/>
  <c r="E33" i="56" s="1"/>
  <c r="E13" i="56" s="1"/>
  <c r="F36" i="56"/>
  <c r="G36" i="56"/>
  <c r="D36" i="56"/>
  <c r="F13" i="55"/>
  <c r="G13" i="55"/>
  <c r="H13" i="55"/>
  <c r="E13" i="55"/>
  <c r="F15" i="55"/>
  <c r="G15" i="55"/>
  <c r="H15" i="55"/>
  <c r="E15" i="55"/>
  <c r="G48" i="56"/>
  <c r="F33" i="55"/>
  <c r="G33" i="55"/>
  <c r="H33" i="55"/>
  <c r="E33" i="55"/>
  <c r="F34" i="55"/>
  <c r="D34" i="55" s="1"/>
  <c r="I21" i="88"/>
  <c r="I23" i="88"/>
  <c r="I26" i="88"/>
  <c r="D42" i="56"/>
  <c r="F37" i="55"/>
  <c r="F35" i="55" s="1"/>
  <c r="G37" i="55"/>
  <c r="G35" i="55" s="1"/>
  <c r="H37" i="55"/>
  <c r="H35" i="55" s="1"/>
  <c r="E38" i="55"/>
  <c r="D38" i="55" s="1"/>
  <c r="G42" i="56" s="1"/>
  <c r="I18" i="88"/>
  <c r="I16" i="88"/>
  <c r="I15" i="88" s="1"/>
  <c r="E37" i="55" l="1"/>
  <c r="E35" i="55" s="1"/>
  <c r="D37" i="55"/>
  <c r="I28" i="88" l="1"/>
  <c r="I27" i="88"/>
  <c r="I25" i="88"/>
  <c r="I24" i="88" s="1"/>
  <c r="I14" i="88"/>
  <c r="I13" i="88" s="1"/>
  <c r="I22" i="88" l="1"/>
  <c r="F41" i="55" l="1"/>
  <c r="F43" i="56" l="1"/>
  <c r="G43" i="56"/>
  <c r="E43" i="56"/>
  <c r="G41" i="56"/>
  <c r="G39" i="56" s="1"/>
  <c r="G37" i="56" s="1"/>
  <c r="H76" i="32" l="1"/>
  <c r="H75" i="32" s="1"/>
  <c r="H74" i="32" s="1"/>
  <c r="H73" i="32" s="1"/>
  <c r="H72" i="32" s="1"/>
  <c r="H70" i="32" s="1"/>
  <c r="I76" i="32"/>
  <c r="I75" i="32" s="1"/>
  <c r="I74" i="32" s="1"/>
  <c r="I73" i="32" s="1"/>
  <c r="I72" i="32" s="1"/>
  <c r="I70" i="32" s="1"/>
  <c r="G76" i="32"/>
  <c r="G75" i="32" s="1"/>
  <c r="G74" i="32" s="1"/>
  <c r="G73" i="32" s="1"/>
  <c r="G72" i="32" s="1"/>
  <c r="G70" i="32" s="1"/>
  <c r="H67" i="32"/>
  <c r="H66" i="32" s="1"/>
  <c r="H65" i="32" s="1"/>
  <c r="H64" i="32" s="1"/>
  <c r="H63" i="32" s="1"/>
  <c r="H61" i="32" s="1"/>
  <c r="I67" i="32"/>
  <c r="I66" i="32" s="1"/>
  <c r="I65" i="32" s="1"/>
  <c r="I64" i="32" s="1"/>
  <c r="I63" i="32" s="1"/>
  <c r="I61" i="32" s="1"/>
  <c r="G67" i="32"/>
  <c r="G66" i="32" s="1"/>
  <c r="G65" i="32" s="1"/>
  <c r="G64" i="32" s="1"/>
  <c r="G63" i="32" s="1"/>
  <c r="G61" i="32" s="1"/>
  <c r="I58" i="32"/>
  <c r="I57" i="32" s="1"/>
  <c r="I56" i="32" s="1"/>
  <c r="I55" i="32" s="1"/>
  <c r="I54" i="32" s="1"/>
  <c r="I52" i="32" s="1"/>
  <c r="K15" i="86" l="1"/>
  <c r="H59" i="32"/>
  <c r="J15" i="86"/>
  <c r="G59" i="32"/>
  <c r="G19" i="65" s="1"/>
  <c r="J25" i="73" s="1"/>
  <c r="L15" i="86"/>
  <c r="L14" i="86" s="1"/>
  <c r="I59" i="32"/>
  <c r="L36" i="86"/>
  <c r="L34" i="86" s="1"/>
  <c r="I50" i="32"/>
  <c r="J21" i="86"/>
  <c r="G68" i="32"/>
  <c r="G20" i="65" s="1"/>
  <c r="J31" i="73" s="1"/>
  <c r="H68" i="32"/>
  <c r="H20" i="65" s="1"/>
  <c r="K31" i="73" s="1"/>
  <c r="K21" i="86"/>
  <c r="I68" i="32"/>
  <c r="I20" i="65" s="1"/>
  <c r="L31" i="73" s="1"/>
  <c r="L21" i="86"/>
  <c r="I19" i="65"/>
  <c r="L25" i="73" s="1"/>
  <c r="H19" i="65"/>
  <c r="K25" i="73" s="1"/>
  <c r="G46" i="56"/>
  <c r="H44" i="55" s="1"/>
  <c r="F46" i="56"/>
  <c r="E46" i="56"/>
  <c r="J14" i="86" l="1"/>
  <c r="K14" i="86"/>
  <c r="F17" i="55" l="1"/>
  <c r="D19" i="56"/>
  <c r="D20" i="56"/>
  <c r="D21" i="56"/>
  <c r="D22" i="56"/>
  <c r="D23" i="56"/>
  <c r="D24" i="56"/>
  <c r="D25" i="56"/>
  <c r="D26" i="56"/>
  <c r="D27" i="56"/>
  <c r="D28" i="56"/>
  <c r="D29" i="56"/>
  <c r="D30" i="56"/>
  <c r="D31" i="56"/>
  <c r="D32" i="56"/>
  <c r="D18" i="56"/>
  <c r="D32" i="55" l="1"/>
  <c r="G32" i="56" s="1"/>
  <c r="D31" i="55"/>
  <c r="G31" i="56" s="1"/>
  <c r="D30" i="55"/>
  <c r="G30" i="56" s="1"/>
  <c r="D29" i="55"/>
  <c r="G29" i="56" s="1"/>
  <c r="D28" i="55"/>
  <c r="G28" i="56" s="1"/>
  <c r="D27" i="55"/>
  <c r="G27" i="56" s="1"/>
  <c r="D26" i="55"/>
  <c r="G26" i="56" s="1"/>
  <c r="D25" i="55"/>
  <c r="G25" i="56" s="1"/>
  <c r="D24" i="55"/>
  <c r="G24" i="56" s="1"/>
  <c r="D23" i="55"/>
  <c r="G23" i="56" s="1"/>
  <c r="D22" i="55"/>
  <c r="G22" i="56" s="1"/>
  <c r="D21" i="55"/>
  <c r="G21" i="56" s="1"/>
  <c r="D20" i="55"/>
  <c r="G20" i="56" s="1"/>
  <c r="D19" i="55"/>
  <c r="G19" i="56" s="1"/>
  <c r="D18" i="55"/>
  <c r="G18" i="56" s="1"/>
  <c r="H17" i="55"/>
  <c r="G17" i="55"/>
  <c r="E17" i="55"/>
  <c r="F21" i="56" l="1"/>
  <c r="E21" i="56"/>
  <c r="D17" i="55"/>
  <c r="F18" i="56"/>
  <c r="E18" i="56"/>
  <c r="G17" i="56"/>
  <c r="G15" i="56" s="1"/>
  <c r="D15" i="87" s="1"/>
  <c r="D14" i="87" s="1"/>
  <c r="D12" i="87" s="1"/>
  <c r="F22" i="56"/>
  <c r="E22" i="56"/>
  <c r="F26" i="56"/>
  <c r="E26" i="56"/>
  <c r="F30" i="56"/>
  <c r="E30" i="56"/>
  <c r="F25" i="56"/>
  <c r="E25" i="56"/>
  <c r="E19" i="56"/>
  <c r="F19" i="56"/>
  <c r="E23" i="56"/>
  <c r="F23" i="56"/>
  <c r="F27" i="56"/>
  <c r="E27" i="56"/>
  <c r="F31" i="56"/>
  <c r="E31" i="56"/>
  <c r="E29" i="56"/>
  <c r="F29" i="56"/>
  <c r="F20" i="56"/>
  <c r="E20" i="56"/>
  <c r="F24" i="56"/>
  <c r="E24" i="56"/>
  <c r="F28" i="56"/>
  <c r="E28" i="56"/>
  <c r="F32" i="56"/>
  <c r="E32" i="56"/>
  <c r="D15" i="55"/>
  <c r="G11" i="56" l="1"/>
  <c r="I34" i="32"/>
  <c r="E17" i="56"/>
  <c r="E15" i="56" s="1"/>
  <c r="G34" i="32" s="1"/>
  <c r="F17" i="56"/>
  <c r="F15" i="56" s="1"/>
  <c r="H34" i="32" l="1"/>
  <c r="E39" i="55"/>
  <c r="D44" i="55"/>
  <c r="H42" i="55"/>
  <c r="G42" i="55"/>
  <c r="F42" i="55"/>
  <c r="E42" i="55"/>
  <c r="H39" i="55"/>
  <c r="G39" i="55"/>
  <c r="D41" i="55" l="1"/>
  <c r="D42" i="55"/>
  <c r="F39" i="55"/>
  <c r="D33" i="55" s="1"/>
  <c r="D39" i="55" l="1"/>
  <c r="F42" i="56" l="1"/>
  <c r="F41" i="56" s="1"/>
  <c r="F39" i="56" s="1"/>
  <c r="E41" i="56"/>
  <c r="E39" i="56" s="1"/>
  <c r="E37" i="56" l="1"/>
  <c r="G58" i="32"/>
  <c r="G57" i="32" s="1"/>
  <c r="G56" i="32" s="1"/>
  <c r="G55" i="32" s="1"/>
  <c r="G54" i="32" s="1"/>
  <c r="G52" i="32" s="1"/>
  <c r="F37" i="56"/>
  <c r="H58" i="32"/>
  <c r="H57" i="32" s="1"/>
  <c r="H56" i="32" s="1"/>
  <c r="H55" i="32" s="1"/>
  <c r="H54" i="32" s="1"/>
  <c r="H52" i="32" s="1"/>
  <c r="L13" i="86"/>
  <c r="K13" i="86"/>
  <c r="J13" i="86"/>
  <c r="J36" i="86" l="1"/>
  <c r="J34" i="86" s="1"/>
  <c r="G50" i="32"/>
  <c r="K36" i="86"/>
  <c r="K34" i="86" s="1"/>
  <c r="H50" i="32"/>
  <c r="F11" i="56"/>
  <c r="E11" i="56"/>
  <c r="G18" i="65" l="1"/>
  <c r="J21" i="73" s="1"/>
  <c r="I18" i="65"/>
  <c r="L21" i="73" s="1"/>
  <c r="H18" i="65"/>
  <c r="K21" i="73" s="1"/>
  <c r="G46" i="32" l="1"/>
  <c r="G44" i="32" s="1"/>
  <c r="G42" i="32" s="1"/>
  <c r="H33" i="32"/>
  <c r="H32" i="32" s="1"/>
  <c r="H31" i="32" s="1"/>
  <c r="H30" i="32" s="1"/>
  <c r="H28" i="32" s="1"/>
  <c r="I33" i="32"/>
  <c r="I32" i="32" s="1"/>
  <c r="I31" i="32" s="1"/>
  <c r="I30" i="32" s="1"/>
  <c r="I28" i="32" s="1"/>
  <c r="D35" i="55"/>
  <c r="G33" i="32"/>
  <c r="G32" i="32" s="1"/>
  <c r="G31" i="32" s="1"/>
  <c r="G30" i="32" s="1"/>
  <c r="G28" i="32" s="1"/>
  <c r="H46" i="32"/>
  <c r="L28" i="86" l="1"/>
  <c r="L26" i="86" s="1"/>
  <c r="I26" i="32"/>
  <c r="K28" i="86"/>
  <c r="K26" i="86" s="1"/>
  <c r="H26" i="32"/>
  <c r="J28" i="86"/>
  <c r="J26" i="86" s="1"/>
  <c r="G26" i="32"/>
  <c r="G17" i="65" s="1"/>
  <c r="I17" i="65"/>
  <c r="H17" i="65"/>
  <c r="H44" i="32"/>
  <c r="H42" i="32" s="1"/>
  <c r="D13" i="55"/>
  <c r="K15" i="73" l="1"/>
  <c r="K13" i="73" s="1"/>
  <c r="K11" i="73" s="1"/>
  <c r="H15" i="65"/>
  <c r="H13" i="65" s="1"/>
  <c r="C18" i="85" s="1"/>
  <c r="C16" i="85" s="1"/>
  <c r="C14" i="85" s="1"/>
  <c r="C12" i="85" s="1"/>
  <c r="J15" i="73"/>
  <c r="J13" i="73" s="1"/>
  <c r="J11" i="73" s="1"/>
  <c r="G15" i="65"/>
  <c r="G13" i="65" s="1"/>
  <c r="B18" i="85" s="1"/>
  <c r="B16" i="85" s="1"/>
  <c r="B14" i="85" s="1"/>
  <c r="B12" i="85" s="1"/>
  <c r="L15" i="73"/>
  <c r="L13" i="73" s="1"/>
  <c r="L11" i="73" s="1"/>
  <c r="I15" i="65"/>
  <c r="I13" i="65" s="1"/>
  <c r="H24" i="32"/>
  <c r="H22" i="32" s="1"/>
  <c r="H20" i="32" s="1"/>
  <c r="H18" i="32" s="1"/>
  <c r="H16" i="32" s="1"/>
  <c r="H15" i="32" s="1"/>
  <c r="H13" i="32" s="1"/>
  <c r="I24" i="32"/>
  <c r="I22" i="32" s="1"/>
  <c r="I20" i="32" s="1"/>
  <c r="I18" i="32" s="1"/>
  <c r="G24" i="32"/>
  <c r="G22" i="32" s="1"/>
  <c r="G20" i="32" s="1"/>
  <c r="G18" i="32" s="1"/>
  <c r="G16" i="32" s="1"/>
  <c r="G15" i="32" s="1"/>
  <c r="G13" i="32" s="1"/>
  <c r="I46" i="32"/>
  <c r="I44" i="32" s="1"/>
  <c r="I42" i="32" s="1"/>
  <c r="I16" i="32" l="1"/>
  <c r="I15" i="32" s="1"/>
  <c r="I13" i="32" s="1"/>
  <c r="B9" i="84"/>
  <c r="D18" i="85"/>
  <c r="D16" i="85" s="1"/>
  <c r="D14" i="85" s="1"/>
  <c r="D12" i="85" s="1"/>
  <c r="B10" i="84" s="1"/>
  <c r="G11" i="55"/>
  <c r="H11" i="55"/>
  <c r="F11" i="55"/>
  <c r="E11" i="55" l="1"/>
  <c r="D11" i="55" s="1"/>
</calcChain>
</file>

<file path=xl/sharedStrings.xml><?xml version="1.0" encoding="utf-8"?>
<sst xmlns="http://schemas.openxmlformats.org/spreadsheetml/2006/main" count="403" uniqueCount="207">
  <si>
    <t>______________ ի    ___Ն որոշման</t>
  </si>
  <si>
    <t xml:space="preserve"> Ծրագրային դասիչը</t>
  </si>
  <si>
    <t xml:space="preserve"> Ինն ամիս</t>
  </si>
  <si>
    <t xml:space="preserve"> Տարի</t>
  </si>
  <si>
    <t xml:space="preserve"> Ծրագիր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</si>
  <si>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</si>
  <si>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այդ թվում`</t>
  </si>
  <si>
    <t xml:space="preserve"> ԸՆԴԱՄԵՆԸ ԾԱԽՍԵՐ</t>
  </si>
  <si>
    <t xml:space="preserve"> ԸՆԴԱՄԵՆԸ</t>
  </si>
  <si>
    <t>հազ. դրամներով</t>
  </si>
  <si>
    <t xml:space="preserve"> Գործառական դասիչը</t>
  </si>
  <si>
    <t xml:space="preserve"> Դաս</t>
  </si>
  <si>
    <t>ՀՀ կրթության, գիտության, մշակույթի և սպորտի նախարարություն</t>
  </si>
  <si>
    <t xml:space="preserve">այդ թվում՝ բյուջետային ծախսերի տնտեսագիտական դասակարգման հոդվածներ
</t>
  </si>
  <si>
    <t>Ծրագիր</t>
  </si>
  <si>
    <t>Միջոցառում</t>
  </si>
  <si>
    <t xml:space="preserve"> այդ թվում` ըստ կատարողների</t>
  </si>
  <si>
    <t>ՀՀ ԿՐԹՈՒԹՅԱՆ, ԳԻՏՈՒԹՅԱՆ, ՄՇԱԿՈՒՅԹԻ ԵՎ ՍՊՈՐՏԻ ՆԱԽԱՐԱՐՈՒԹՅՈՒՆ</t>
  </si>
  <si>
    <t>Հավելված N 1</t>
  </si>
  <si>
    <t xml:space="preserve"> ______________ ի    ___Ն որոշման</t>
  </si>
  <si>
    <t>Հավելված N 3</t>
  </si>
  <si>
    <t>Բաժին</t>
  </si>
  <si>
    <t>Խումբ</t>
  </si>
  <si>
    <t>Ծրագրային դասիչ</t>
  </si>
  <si>
    <t>Բյուջետային գլխավոր կարգադրիչների, ծրագրերի, միջոցառումների, միջոցառումները կատարող  պետական մարմինների  և ուղղությունների անվանումները</t>
  </si>
  <si>
    <t>Ընդամենը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</si>
  <si>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</si>
  <si>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</si>
  <si>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</si>
  <si>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</si>
  <si>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</si>
  <si>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</si>
  <si>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</si>
  <si>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այդ  թվում՝</t>
  </si>
  <si>
    <t>Առաջին կիսամյակ</t>
  </si>
  <si>
    <t>ՈՉ ՖԻՆԱՆՍԱԿԱՆ ԱԿՏԻՎՆԵՐԻ ԳԾՈՎ ԾԱԽՍԵՐ</t>
  </si>
  <si>
    <t>ՀԻՄՆԱԿԱՆ ՄԻՋՈՑՆԵՐ</t>
  </si>
  <si>
    <t>ՇԵՆՔԵՐ ԵՎ ՇԻՆՈՒԹՅՈՒՆՆԵՐ</t>
  </si>
  <si>
    <t xml:space="preserve"> այդ թվում՝</t>
  </si>
  <si>
    <t>09</t>
  </si>
  <si>
    <t>01</t>
  </si>
  <si>
    <t xml:space="preserve"> ԿՐԹՈՒԹՅՈՒՆ</t>
  </si>
  <si>
    <t xml:space="preserve"> Հանրակրթական և նախադպրոցական հաստատությունների հիմնում, կառուցում, բարելավում</t>
  </si>
  <si>
    <t xml:space="preserve"> Հանրակրթական և նախադպրոցական հաստատությունների հիմնում, կառուցում, բարելավում </t>
  </si>
  <si>
    <t xml:space="preserve"> Այլ պետական կազմակերպությունների կողմից օգտագործվող ոչ ֆինանսական ակտիվների հետ գործառնություններ </t>
  </si>
  <si>
    <t>Հավելված N 4</t>
  </si>
  <si>
    <t xml:space="preserve"> Նախադպրոցական կրթություն</t>
  </si>
  <si>
    <t xml:space="preserve"> Նախադպրոցական և տարրական ընդհանուր կրթություն</t>
  </si>
  <si>
    <t xml:space="preserve"> - Շենքերի և շինությունների կապիտալ վերանորոգում</t>
  </si>
  <si>
    <t>02</t>
  </si>
  <si>
    <t xml:space="preserve"> Միջնակարգ ընդհանուր կրթություն</t>
  </si>
  <si>
    <t xml:space="preserve"> Հիմնական ընդհանուր կրթություն</t>
  </si>
  <si>
    <t>այդ թվում՝</t>
  </si>
  <si>
    <t>ՀՀ կառավարության  2025 թվականի</t>
  </si>
  <si>
    <t xml:space="preserve">ՀՀ կառավարության  2025 թվականի </t>
  </si>
  <si>
    <t xml:space="preserve"> ԲԳԿ</t>
  </si>
  <si>
    <t xml:space="preserve"> ԲԳԿ/Ծրագրի /միջոցառման անվանումը</t>
  </si>
  <si>
    <t xml:space="preserve"> Ծրագրի նպատակը/Միջոցառման նկարագրությունը</t>
  </si>
  <si>
    <t xml:space="preserve"> Վերջնական արդյունքի նկարագրությունը/Միջոցառման տեսակը</t>
  </si>
  <si>
    <t xml:space="preserve"> Առաջին կիսամյակ</t>
  </si>
  <si>
    <t>ԸՆԴԱՄԵՆԸ</t>
  </si>
  <si>
    <t>Այլ պետական կազմակերպությունների կողմից օգտագործվող ոչ ֆինանսական ակտիվների հետ գործառնություններ</t>
  </si>
  <si>
    <t>1236</t>
  </si>
  <si>
    <t>Հանրակրթական և նախադպրոցական հաստատությունների հիմնում, կառուցում, բարելավում</t>
  </si>
  <si>
    <t>Առնվազն 300 դպրոցի և 500 մանկապարտեզի կառուցման, վերակառուցման, հիմնանորոգման ծրագրերի իրականացում ՀՀ պետական բյուջեի միջոցների շրջանակներում</t>
  </si>
  <si>
    <t xml:space="preserve"> Կրթական միջավայրի բարելավում</t>
  </si>
  <si>
    <t xml:space="preserve"> ԲԳԿ </t>
  </si>
  <si>
    <t xml:space="preserve"> Ծրագիր </t>
  </si>
  <si>
    <t xml:space="preserve"> Միջոցառում </t>
  </si>
  <si>
    <t>Իրականացնողը/ ակտիվն օգտագործողը/ շահառուի ընտրության չափորոշիչը</t>
  </si>
  <si>
    <t>Արդյունքային չափորոշիչը</t>
  </si>
  <si>
    <t xml:space="preserve"> Դասիչը </t>
  </si>
  <si>
    <t xml:space="preserve"> Տեսակը </t>
  </si>
  <si>
    <t xml:space="preserve"> Առաջին կիսամյակ </t>
  </si>
  <si>
    <t xml:space="preserve"> Ինն ամիս </t>
  </si>
  <si>
    <t xml:space="preserve"> Տարի </t>
  </si>
  <si>
    <t xml:space="preserve">Անվանումը </t>
  </si>
  <si>
    <t xml:space="preserve">Դասիչը </t>
  </si>
  <si>
    <t xml:space="preserve">Նկարագրությունը </t>
  </si>
  <si>
    <t xml:space="preserve"> ԸՆԴԱՄԵՆԸ </t>
  </si>
  <si>
    <t>ՀՀ ԿՐԹՈՒԹՅԱՆ, ԳԻՏՈՒԹՅԱՆ, ՄՇԱԿՈԻՅԹԻ ԵՎ ՍՊՈՐՏԻ ՆԱԽԱՐԱՐՈՒԹՅՈՒՆ</t>
  </si>
  <si>
    <t xml:space="preserve"> Ակտիվն օգտագործող կազմակերպության անվանումը` Նախադպրոցական կրթություն իրականացնող ուսումնական հաստատություններ </t>
  </si>
  <si>
    <t xml:space="preserve"> Մանկապարտեզների շենքերի վերակառուցում, հիմնանորոգում</t>
  </si>
  <si>
    <t>1236 - 32002</t>
  </si>
  <si>
    <t>Մանկապարտեզների շենքերի վերակառուցում, հիմնանորոգում</t>
  </si>
  <si>
    <t>Նախադպրոցական կրթության հասանելիության ապահովման նպատակով՛ մանկապարտեզների շենքերի (մասնաշենքերի), վերակառուցում, հիմնանորոգում և նախագծում</t>
  </si>
  <si>
    <t xml:space="preserve">Մանկապարտեզների շենքերի վերակառուցում, հիմնանորոգում </t>
  </si>
  <si>
    <t xml:space="preserve"> Նախադպրոցական կրթության հասանելիության ապահովման նպատակով՛ մանկապարտեզների շենքերի (մասնաշենքերի), վերակառուցում, հիմնանորոգում և նախագծում </t>
  </si>
  <si>
    <t xml:space="preserve"> ԲՍԿ </t>
  </si>
  <si>
    <t xml:space="preserve"> ՄԵՔԵՆԱՆԵՐ  ԵՎ  ՍԱՐՔԱՎՈՐՈՒՄՆԵՐ</t>
  </si>
  <si>
    <t>Հավելված N 5</t>
  </si>
  <si>
    <t>Հավելված N 6</t>
  </si>
  <si>
    <t>Հավելված N 8</t>
  </si>
  <si>
    <t xml:space="preserve"> - Այլ մեքենաներ և սարքավորումներ</t>
  </si>
  <si>
    <t xml:space="preserve"> այդ թվում`ըստ ուղղությունների</t>
  </si>
  <si>
    <t xml:space="preserve"> - Շենքերի և շինությունների շինարարություն</t>
  </si>
  <si>
    <t xml:space="preserve"> Հանրակրթական դպրոցների նոր շենքերի կառուցում</t>
  </si>
  <si>
    <t>ՀՀ քաղաքաշինության կոմիտե</t>
  </si>
  <si>
    <t>Հանրակրթական դպրոցների շենքերի վերակառուցում, հիմնանորոգում</t>
  </si>
  <si>
    <t>Հանրակրթական դպրոցների, մանկապարտեզների և կրթահամալիրների գույքով և տեխնիկայով ապահովում</t>
  </si>
  <si>
    <t>ՀԱՅԱՍՏԱՆԻ ՀԱՆՐԱՊԵՏՈՒԹՅԱՆ ԿԱՌԱՎԱՐՈՒԹՅԱՆ 2024 ԹՎԱԿԱՆԻ ԴԵԿՏԵՄԲԵՐԻ 27-Ի N 2060-Ն ՈՐՈՇՄԱՆ N 5 ՀԱՎԵԼՎԱԾԻ N 2 ԱՂՅՈՒՍԱԿՈՒՄ ԿԱՏԱՐՎՈՂ ԼՐԱՑՈՒՄՆԵՐԸ</t>
  </si>
  <si>
    <t>«ՀԱՅԱUՏԱՆԻ ՀԱՆՐԱՊԵՏՈՒԹՅԱՆ 2025 ԹՎԱԿԱՆԻ ՊԵՏԱԿԱՆ ԲՅՈՒՋԵԻ ՄԱUԻՆ» ՀԱՅԱUՏԱՆԻ ՀԱՆՐԱՊԵՏՈՒԹՅԱՆ OՐԵՆՔԻ N 1 ՀԱՎԵԼՎԱԾԻ N 3 ԱՂՅՈՒՍԱԿՈՒՄ ԿԱՏԱՐՎՈՂ ԼՐԱՑՈՒՄՆԵՐԸ</t>
  </si>
  <si>
    <t xml:space="preserve"> 1236</t>
  </si>
  <si>
    <t xml:space="preserve"> 32002</t>
  </si>
  <si>
    <t>Երևան քաղաք</t>
  </si>
  <si>
    <t>Կենտրոն վարչական շրջանի հ.15 մանկապարտեզի բակի բարեկարգում</t>
  </si>
  <si>
    <t>Աջափնյակ վարչական շրջանի հ.47 մանկապարտեզի բակի բարեկարգում</t>
  </si>
  <si>
    <t>Դավթաշեն վարչական շրջանի հ.61 մանկապարտեզի  բակի բարեկարգում</t>
  </si>
  <si>
    <t>Էրեբունի վարչական շրջանի հ.63 մանկապարտեզի  բակի բարեկարգում</t>
  </si>
  <si>
    <t xml:space="preserve">Մալաթիա-Սեբաստիա վարչական շրջանի հ.76 մանկապարտեզի  բակի բարեկարգում </t>
  </si>
  <si>
    <t xml:space="preserve">Մալաթիա-Սեբաստիա վարչական շրջանի հ.77 մանկապարտեզի  բակի բարեկարգում </t>
  </si>
  <si>
    <t xml:space="preserve">Մալաթիա-Սեբաստիա վարչական շրջանի հ.81 մանկապարտեզի  բակի բարեկարգում </t>
  </si>
  <si>
    <t xml:space="preserve">Մալաթիա-Սեբաստիա վարչական շրջանի հ.82 մանկապարտեզի  բակի բարեկարգում </t>
  </si>
  <si>
    <t>Մալաթիա-Սեբաստիա վարչական շրջանի հ.88 մանկապարտեզի  բակի բարեկարգում</t>
  </si>
  <si>
    <t>Մալաթիա-Սեբաստիա վարչական շրջանի հ.90 մանկապարտեզի  բակի բարեկարգում</t>
  </si>
  <si>
    <t>Նոր Նորք վարչական շրջանի հ.109 մանկապարտեզի  բակի բարեկարգում</t>
  </si>
  <si>
    <t>Նոր Նորք վարչական շրջանի հ.110 մանկապարտեզի  բակի բարեկարգում</t>
  </si>
  <si>
    <t>Շենգավիթ վարչական շրջանի հ.135 մանկապարտեզի  բակի բարեկարգում</t>
  </si>
  <si>
    <t>Շենգավիթ վարչական շրջանի հ.138 մանկապարտեզի  բակի բարեկարգում</t>
  </si>
  <si>
    <t>Քանաքեռ-Զեյթուն վարչական շրջանի հ.161 մանկապարտեզի  բակի բարեկարգում</t>
  </si>
  <si>
    <t xml:space="preserve"> ՀՀ տարածքային կառավարման և ենթակառուցվածքների նախարարություն</t>
  </si>
  <si>
    <t>Ցուցանիշների փոփոխությունը (ավելացումները նշված են դրական նշանով)</t>
  </si>
  <si>
    <t>ՀՀ տարածքային կառավարման և ենթակառուցվածքների նախարարություն</t>
  </si>
  <si>
    <t>ՀԱՅԱՍՏԱՆԻ ՀԱՆՐԱՊԵՏՈՒԹՅԱՆ ԿԱՌԱՎԱՐՈՒԹՅԱՆ 2024 ԹՎԱԿԱՆԻ ԴԵԿՏԵՄԲԵՐԻ 27-Ի N 2060-Ն ՈՐՈՇՄԱՆ N 3 ԵՎ N 4 ՀԱՎԵԼՎԱԾՆԵՐՈՒՄ ԿԱՏԱՐՎՈՂ  ԼՐԱՑՈՒՄՆԵՐԸ</t>
  </si>
  <si>
    <t>«ՀԱՅԱUՏԱՆԻ ՀԱՆՐԱՊԵՏՈՒԹՅԱՆ 2025 ԹՎԱԿԱՆԻ ՊԵՏԱԿԱՆ ԲՅՈՒՋԵԻ ՄԱUԻՆ» ՀԱՅԱUՏԱՆԻ ՀԱՆՐԱՊԵՏՈՒԹՅԱՆ OՐԵՆՔԻ N 1 ՀԱՎԵԼՎԱԾԻ N 2 ԱՂՅՈՒՍԱԿՈՒՄ ԵՎ ՀԱՅԱՍՏԱՆԻ ՀԱՆՐԱՊԵՏՈՒԹՅԱՆ ԿԱՌԱՎԱՐՈՒԹՅԱՆ 2024 ԹՎԱԿԱՆԻ ԴԵԿՏԵՄԲԵՐԻ 27-Ի N 2060-Ն ՈՐՈՇՄԱՆ N 5 ՀԱՎԵԼՎԱԾԻ N 1 ԱՂՅՈՒՍԱԿՈՒՄ ԿԱՏԱՐՎՈՂ ԼՐԱՑՈՒՄՆԵՐԸ</t>
  </si>
  <si>
    <t>1236 - 32003</t>
  </si>
  <si>
    <t>Հանրակրթական դպրոցների նոր շենքերի կառուցում</t>
  </si>
  <si>
    <t>ՀՀ մարզերում կրթական որակյալ ծառայությունների հասանելիության ապահովման ծրագրի շրջանակներում հանրակրթական և նախադպրոցական կրթության հասանելիության ապահովման նպատակով կրթական կենտրոնների կառուցում</t>
  </si>
  <si>
    <t>1236 - 32004</t>
  </si>
  <si>
    <t>Դպրոցական պարտադիր կրթության հասանելիության ապահովման նպատակով՛ հանրակրթական դպրոցների շենքերի (մասնաշենքերի), վերակառուցում, հիմնանորոգում և նախագծում</t>
  </si>
  <si>
    <t>1236 - 32006</t>
  </si>
  <si>
    <t>Կրթական ժամանակակից նորմերին և կրթական չափորոշիչներին համապատասխան ուսուցման ծրագրերն իրականացնելու նպատակով հանրակրթական և նախադպրոցական հաստատությունների համար գույքի և տեխնիկայի ձեռքբերում</t>
  </si>
  <si>
    <t>(հազար դրամներով)</t>
  </si>
  <si>
    <t xml:space="preserve"> Ցուցանիշների փոփոխությունը                                                         (ավելացումները նշված են դրական նշանով)                                                                                                                        </t>
  </si>
  <si>
    <t>Եկամուտների գծով</t>
  </si>
  <si>
    <t>Ծախսերի գծով</t>
  </si>
  <si>
    <t>Դեֆիցիտը (պակասուրդը)</t>
  </si>
  <si>
    <t xml:space="preserve"> հազար դրամներով </t>
  </si>
  <si>
    <t>Պետական բյուջեի դեֆիցիտի ֆինանսավորման աղբյուրներն ու դրանց տարրերի անվանումները</t>
  </si>
  <si>
    <t>Ինն ամիս</t>
  </si>
  <si>
    <t>Տարի</t>
  </si>
  <si>
    <t>Ա. Ներքին աղբյուրներ-ընդամենը</t>
  </si>
  <si>
    <t>2. Ֆինանսական զուտ ակտիվներ</t>
  </si>
  <si>
    <t>2.3. Ելքերի ֆինանսավորմանն ուղղվող պետական բյուջեի տարեսկզբի ազատ մնացորդի միջոցներ</t>
  </si>
  <si>
    <t xml:space="preserve">Մանկապարտեզների քանակ, որտեղ կատարվում են բակի բարեկարգման աշխատանքներ, հատ </t>
  </si>
  <si>
    <t xml:space="preserve"> ՀՀ մարզերում կրթական որակյալ ծառայությունների հասանելիության ապահովման ծրագրի շրջանակներում հանրակրթական և նախադպրոցական կրթության հասանելիության ապահովման նպատակով կրթական կենտրոնների կառուցում </t>
  </si>
  <si>
    <t xml:space="preserve">  Ակտիվն օգտագործող կազմակերպությունների անվանումները` Հանրակրթական դպրոցներ </t>
  </si>
  <si>
    <t>ՀՀ-ում կրթական որակյալ ծառայությունների հասանելիության ապահովման ծրագրի շրջանակներում հիմնանորոգվող / վերանորոգվող դպրոցների թիվը</t>
  </si>
  <si>
    <t>ՀՀ-ում կրթական որակյալ ծառայությունների հասանելիության ապահովման ծրագրի շրջանակներում հիմնանորոգվող / վերանորոգվող դպրոցների թիվը , որոնց շինարարական աշխատանքների ավարտվածության աստիճանը 100 տոկոս է, հատ</t>
  </si>
  <si>
    <t xml:space="preserve"> Դպրոցական պարտադիր կրթության հասանելիության ապահովման նպատակով՛ հանրակրթական դպրոցների շենքերի (մասնաշենքերի), վերակառուցում, հիմնանորոգում և նախագծում </t>
  </si>
  <si>
    <t xml:space="preserve"> Կրթական ժամանակակից նորմերին և կրթական չափորոշիչներին համապատասխան ուսուցման ծրագրերն իրականացնելու նպատակով հանրակրթական և նախադպրոցական հաստատությունների համար գույքի և տեխնիկայի ձեռքբերում </t>
  </si>
  <si>
    <t xml:space="preserve"> Ակտիվն օգտագործող կազմակերպությունների անվանումները` Հանրակրթական դպրոցներ, մանկապարտեզներ և կրթահամալիրներ </t>
  </si>
  <si>
    <t xml:space="preserve">Ցուցանիշների փոփոխությունը (ավելացումները նշված են դրական նշանով)  </t>
  </si>
  <si>
    <t>ՀԱՅԱՍՏԱՆԻ ՀԱՆՐԱՊԵՏՈՒԹՅԱՆ ԿԱՌԱՎԱՐՈՒԹՅԱՆ 2024 ԹՎԱԿԱՆԻ ԴԵԿՏԵՄԲԵՐԻ 27-Ի N 2060-Ն ՈՐՈՇՄԱՆ N 9 ՀԱՎԵԼՎԱԾՈՒՄ ԿԱՏԱՐՎՈՂ ԼՐԱՑՈՒՄՆԵՐԸ</t>
  </si>
  <si>
    <t>ՀԱՅԱՍՏԱՆԻ ՀԱՆՐԱՊԵՏՈՒԹՅԱՆ ԿԱՌԱՎԱՐՈՒԹՅԱՆ 2024 ԹՎԱԿԱՆԻ ԴԵԿՏԵՄԲԵՐԻ 27-Ի N 2060-Ն ՈՐՈՇՄԱՆ N 9.1 ՀԱՎԵԼՎԱԾՈՒՄ ԿԱՏԱՐՎՈՂ ԼՐԱՑՈՒՄՆԵՐԸ</t>
  </si>
  <si>
    <t>ՀՀ ՏԱՐԱԾՔԱՅԻՆ ԿԱՌԱՎԱՐՄԱՆ ԵՎ ԵՆԹԱԿԱՌՈՒՑՎԱԾՔՆԵՐԻ ՆԱԽԱՐԱՐՈՒԹՅՈՒՆ</t>
  </si>
  <si>
    <t>ՀՀ ՔԱՂԱՔԱՇԻՆՈՒԹՅԱՆ ԿՈՄԻՏԵ</t>
  </si>
  <si>
    <t>«ՀԱՅԱՍՏԱՆԻ ՀԱՆՐԱՊԵՏՈՒԹՅԱՆ 2025 ԹՎԱԿԱՆԻ ՊԵՏԱԿԱՆ ԲՅՈՒՋԵԻ ՄԱՍԻՆ» ՕՐԵՆՔԻ 3-ՐԴ ՀՈԴՎԱԾԻ, N 3 ՀԱՎԵԼՎԱԾԻ N 1 ԱՂՅՈՒՍԱԿՈՒՄ ԵՎ ՀԱՅԱՍՏԱՆԻ ՀԱՆՐԱՊԵՏՈՒԹՅԱՆ ԿԱՌԱՎԱՐՈՒԹՅԱՆ 2024 ԹՎԱԿԱՆԻ ԴԵԿՏԵՄԲԵՐԻ 27-Ի N 2060-Ն ՈՐՈՇՄԱՆ N 1 ՀԱՎԵԼՎԱԾԻ N 1 ԱՂՅՈՒՍԱԿՈՒՄ ԿԱՏԱՐՎՈՂ ԼՐԱՑՈՒՄՆԵՐԸ</t>
  </si>
  <si>
    <t>«ՀԱՅԱՍՏԱՆԻ  ՀԱՆՐԱՊԵՏՈՒԹՅԱՆ  2025  ԹՎԱԿԱՆԻ  ՊԵՏԱԿԱՆ  ԲՅՈՒՋԵԻ  ՄԱՍԻՆ»  ՀԱՅԱՍՏԱՆԻ ՀԱՆՐԱՊԵՏՈՒԹՅԱՆ ՕՐԵՆՔԻ 2-ՐԴ ՀՈԴՎԱԾԻ ԱՂՅՈՒՍԱԿՈՒՄ ԿԱՏԱՐՎՈՂ ԼՐԱՑՈՒՄՆԵՐԸ</t>
  </si>
  <si>
    <t>Ցուցանիշների փոփոխությունը
(ավելացումները նշված են դրական նշանով)</t>
  </si>
  <si>
    <t xml:space="preserve">ՀԱՅԱՍՏԱՆԻ ՀԱՆՐԱՊԵՏՈՒԹՅԱՆ ԿԱՌԱՎԱՐՈՒԹՅԱՆ 2024 ԹՎԱԿԱՆԻ ԴԵԿՏԵՄԲԵՐԻ 27-Ի N 2060-Ն N 8 ՀԱՎԵԼՎԱԾՈՒՄ ԿԱՏԱՐՎՈՂ  ԼՐԱՑՈՒՄԸ
</t>
  </si>
  <si>
    <t xml:space="preserve">Ծրագրերի, միջոցառումների անվանումները </t>
  </si>
  <si>
    <t xml:space="preserve"> Գումարը</t>
  </si>
  <si>
    <t xml:space="preserve"> Միջոցառում</t>
  </si>
  <si>
    <t xml:space="preserve">Հավելված N 7 </t>
  </si>
  <si>
    <t>Հավելված N 9</t>
  </si>
  <si>
    <t>ՀՀ Արագածոտնի մարզ</t>
  </si>
  <si>
    <t>գ. Ներքին Սասնաշենի միջնակարգ դպրոց</t>
  </si>
  <si>
    <t>ՀՀ ԳԵղարքունիքի մարզպետի աշխատակազմ</t>
  </si>
  <si>
    <t>ՀՀ Գեղարքունիքի մարզ</t>
  </si>
  <si>
    <t>Վարդենիս համայնքի Գեղամասար բնակավայրի մանկապարտեզ</t>
  </si>
  <si>
    <t xml:space="preserve">ՀՀ կառավարության  2024 թվականի </t>
  </si>
  <si>
    <t xml:space="preserve">ՀԱՅԱՍՏԱՆԻ ՀԱՆՐԱՊԵՏՈՒԹՅԱՆ ԿԱՌԱՎԱՐՈՒԹՅԱՆ 2023 ԹՎԱԿԱՆԻ ԴԵԿՏԵՄԲԵՐԻ 28-Ի N 2323-Ն N 10 ՀԱՎԵԼՎԱԾՈՒՄ ԿԱՏԱՐՎՈՂ ԼՐԱՑՈՒՄՆԵՐԸ
</t>
  </si>
  <si>
    <t>Կոդը</t>
  </si>
  <si>
    <t>Անվանումը</t>
  </si>
  <si>
    <t>Գնման ձևը</t>
  </si>
  <si>
    <t>Չափման միավորը</t>
  </si>
  <si>
    <t>Միավորի գինը</t>
  </si>
  <si>
    <t>Քանակը</t>
  </si>
  <si>
    <t>Գումարը (հազար դրամ)</t>
  </si>
  <si>
    <t>Բաժին N 09</t>
  </si>
  <si>
    <t>Խումբ N 02</t>
  </si>
  <si>
    <t>Դաս N 01</t>
  </si>
  <si>
    <t>հատ</t>
  </si>
  <si>
    <t>ԳՀ</t>
  </si>
  <si>
    <t>ՀՀ Գեղարքունիքի մարզպետի աշխատակազմ</t>
  </si>
  <si>
    <t>Խումբ N 01</t>
  </si>
  <si>
    <t>1236-32002</t>
  </si>
  <si>
    <t xml:space="preserve"> ՄԱՍ II.  ԱՇԽԱՏԱՆՔՆԵՐ</t>
  </si>
  <si>
    <t xml:space="preserve"> ընդհանուր շինարարական աշխատանքներ</t>
  </si>
  <si>
    <t>ԲՄ</t>
  </si>
  <si>
    <t>դրամ</t>
  </si>
  <si>
    <t xml:space="preserve"> ՄԱՍ III.  ԾԱՌԱՅՈՒԹՅՈՒՆՆԵՐ</t>
  </si>
  <si>
    <t xml:space="preserve"> տեխնիկական հսկողության ծառայություններ</t>
  </si>
  <si>
    <t xml:space="preserve"> հեղինակային հսկողության ծառայություններ</t>
  </si>
  <si>
    <t>ՄԱ</t>
  </si>
  <si>
    <t>Հավելված N 10</t>
  </si>
  <si>
    <t>1236-32003</t>
  </si>
  <si>
    <t xml:space="preserve">  Հանրակրթական դպրոցների նոր շենքերի կառուցում</t>
  </si>
  <si>
    <t xml:space="preserve"> 45221142-2</t>
  </si>
  <si>
    <t xml:space="preserve">  ընդհանուր շինարարական աշխատանքներ</t>
  </si>
  <si>
    <t xml:space="preserve"> ՀԲՄ</t>
  </si>
  <si>
    <t xml:space="preserve"> 71351540-2</t>
  </si>
  <si>
    <t xml:space="preserve">  տեխնիկական հսկողության ծառայություններ</t>
  </si>
  <si>
    <t>Հավելված N 2</t>
  </si>
  <si>
    <t xml:space="preserve">Հիմնանորոգվող մանկապարտեզների քանակ, հատ </t>
  </si>
  <si>
    <t>ՀՀ ԳԵՂԱՐՔՈՒՆԻՔԻ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</si>
</sst>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(* #,##0.00_);_(* \(#,##0.00\);_(* &quot;-&quot;??_);_(@_)"/>
    <numFmt numFmtId="164" formatCode="_-* #,##0.00\ _₽_-;\-* #,##0.00\ _₽_-;_-* &quot;-&quot;??\ _₽_-;_-@_-"/>
    <numFmt numFmtId="165" formatCode="##,##0.0;\(##,##0.0\);\-"/>
    <numFmt numFmtId="166" formatCode="_(* #,##0.0_);_(* \(#,##0.0\);_(* &quot;-&quot;??_);_(@_)"/>
    <numFmt numFmtId="167" formatCode="0.0"/>
    <numFmt numFmtId="168" formatCode="#,##0.0"/>
    <numFmt numFmtId="169" formatCode="#,##0.0_);\(#,##0.0\)"/>
    <numFmt numFmtId="170" formatCode="_-* #,##0.00_р_._-;\-* #,##0.00_р_._-;_-* &quot;-&quot;??_р_._-;_-@_-"/>
    <numFmt numFmtId="171" formatCode="General_)"/>
    <numFmt numFmtId="172" formatCode="_-* #,##0.0\ _р_._-;\-* #,##0.0\ _р_._-;_-* &quot;-&quot;?\ _р_._-;_-@_-"/>
    <numFmt numFmtId="173" formatCode="_-* #,##0.00\ _р_._-;\-* #,##0.00\ _р_._-;_-* &quot;-&quot;??\ _р_._-;_-@_-"/>
    <numFmt numFmtId="174" formatCode="_-* #,##0.0\ _ _-;\-* #,##0.0\ _ _-;_-* &quot;-&quot;??\ _ _-;_-@_-"/>
    <numFmt numFmtId="175" formatCode="_ * #,##0.00_)_ _ ;_ * \(#,##0.00\)_ _ ;_ * &quot;-&quot;??_)_ _ ;_ @_ "/>
    <numFmt numFmtId="176" formatCode="0_);\(0\)"/>
    <numFmt numFmtId="177" formatCode="_(* #,##0.0_);_(* \(#,##0.0\);_(* &quot;-&quot;?_);_(@_)"/>
  </numFmts>
  <fonts count="10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Arial Armenian"/>
      <family val="2"/>
    </font>
    <font>
      <sz val="11"/>
      <color theme="1"/>
      <name val="Calibri"/>
      <family val="2"/>
      <charset val="1"/>
      <scheme val="minor"/>
    </font>
    <font>
      <sz val="8"/>
      <name val="GHEA Grapalat"/>
      <family val="2"/>
    </font>
    <font>
      <sz val="10"/>
      <name val="Arial Armenian"/>
      <family val="2"/>
    </font>
    <font>
      <b/>
      <sz val="12"/>
      <name val="GHEA Grapalat"/>
      <family val="3"/>
    </font>
    <font>
      <sz val="10"/>
      <name val="Times Armeni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sz val="10"/>
      <name val="Arial Unicode"/>
      <family val="2"/>
    </font>
    <font>
      <sz val="12"/>
      <name val="GHEA Grapalat"/>
      <family val="3"/>
    </font>
    <font>
      <sz val="12"/>
      <color theme="1"/>
      <name val="GHEA Grapalat"/>
      <family val="3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0"/>
      <name val="Arial Cyr"/>
      <family val="2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2"/>
      <name val="GHEA Grapalat"/>
      <family val="3"/>
    </font>
    <font>
      <sz val="10"/>
      <color theme="1"/>
      <name val="Arial Narrow"/>
      <family val="2"/>
    </font>
    <font>
      <b/>
      <i/>
      <sz val="12"/>
      <name val="GHEA Grapalat"/>
      <family val="3"/>
    </font>
    <font>
      <i/>
      <sz val="12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1"/>
      <name val="GHEA Grapalat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10"/>
      <name val="GHEA Grapalat"/>
      <family val="2"/>
    </font>
    <font>
      <sz val="12"/>
      <color rgb="FFFF0000"/>
      <name val="GHEA Grapalat"/>
      <family val="3"/>
    </font>
    <font>
      <b/>
      <u/>
      <sz val="12"/>
      <name val="GHEA Grapalat"/>
      <family val="3"/>
    </font>
    <font>
      <b/>
      <sz val="11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Calibri"/>
      <family val="2"/>
      <charset val="1"/>
      <scheme val="minor"/>
    </font>
  </fonts>
  <fills count="5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812">
    <xf numFmtId="0" fontId="0" fillId="0" borderId="0"/>
    <xf numFmtId="0" fontId="11" fillId="0" borderId="0"/>
    <xf numFmtId="9" fontId="12" fillId="0" borderId="0" applyFont="0" applyFill="0" applyBorder="0" applyAlignment="0" applyProtection="0"/>
    <xf numFmtId="0" fontId="13" fillId="0" borderId="0"/>
    <xf numFmtId="0" fontId="14" fillId="0" borderId="0">
      <alignment horizontal="left" vertical="top" wrapText="1"/>
    </xf>
    <xf numFmtId="0" fontId="15" fillId="0" borderId="0"/>
    <xf numFmtId="165" fontId="16" fillId="0" borderId="0" applyFill="0" applyBorder="0" applyProtection="0">
      <alignment horizontal="right" vertical="top"/>
    </xf>
    <xf numFmtId="43" fontId="15" fillId="0" borderId="0" applyFont="0" applyFill="0" applyBorder="0" applyAlignment="0" applyProtection="0"/>
    <xf numFmtId="0" fontId="16" fillId="0" borderId="0">
      <alignment horizontal="left" vertical="top" wrapText="1"/>
    </xf>
    <xf numFmtId="0" fontId="17" fillId="0" borderId="0"/>
    <xf numFmtId="43" fontId="17" fillId="0" borderId="0" applyFont="0" applyFill="0" applyBorder="0" applyAlignment="0" applyProtection="0"/>
    <xf numFmtId="0" fontId="19" fillId="0" borderId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6" applyNumberFormat="0" applyAlignment="0" applyProtection="0"/>
    <xf numFmtId="0" fontId="27" fillId="7" borderId="7" applyNumberFormat="0" applyAlignment="0" applyProtection="0"/>
    <xf numFmtId="0" fontId="28" fillId="7" borderId="6" applyNumberFormat="0" applyAlignment="0" applyProtection="0"/>
    <xf numFmtId="0" fontId="29" fillId="0" borderId="8" applyNumberFormat="0" applyFill="0" applyAlignment="0" applyProtection="0"/>
    <xf numFmtId="0" fontId="30" fillId="8" borderId="9" applyNumberFormat="0" applyAlignment="0" applyProtection="0"/>
    <xf numFmtId="0" fontId="31" fillId="0" borderId="0" applyNumberFormat="0" applyFill="0" applyBorder="0" applyAlignment="0" applyProtection="0"/>
    <xf numFmtId="0" fontId="15" fillId="9" borderId="10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34" fillId="33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14" borderId="0" applyNumberFormat="0" applyBorder="0" applyAlignment="0" applyProtection="0"/>
    <xf numFmtId="0" fontId="10" fillId="9" borderId="10" applyNumberFormat="0" applyFont="0" applyAlignment="0" applyProtection="0"/>
    <xf numFmtId="0" fontId="36" fillId="33" borderId="0" applyNumberFormat="0" applyBorder="0" applyAlignment="0" applyProtection="0"/>
    <xf numFmtId="0" fontId="36" fillId="21" borderId="0" applyNumberFormat="0" applyBorder="0" applyAlignment="0" applyProtection="0"/>
    <xf numFmtId="0" fontId="36" fillId="10" borderId="0" applyNumberFormat="0" applyBorder="0" applyAlignment="0" applyProtection="0"/>
    <xf numFmtId="0" fontId="36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16" borderId="0" applyNumberFormat="0" applyBorder="0" applyAlignment="0" applyProtection="0"/>
    <xf numFmtId="0" fontId="36" fillId="17" borderId="0" applyNumberFormat="0" applyBorder="0" applyAlignment="0" applyProtection="0"/>
    <xf numFmtId="0" fontId="44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42" fillId="0" borderId="3" applyNumberFormat="0" applyFill="0" applyAlignment="0" applyProtection="0"/>
    <xf numFmtId="0" fontId="36" fillId="25" borderId="0" applyNumberFormat="0" applyBorder="0" applyAlignment="0" applyProtection="0"/>
    <xf numFmtId="0" fontId="44" fillId="0" borderId="5" applyNumberFormat="0" applyFill="0" applyAlignment="0" applyProtection="0"/>
    <xf numFmtId="0" fontId="51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6" fillId="0" borderId="8" applyNumberFormat="0" applyFill="0" applyAlignment="0" applyProtection="0"/>
    <xf numFmtId="0" fontId="15" fillId="19" borderId="0" applyNumberFormat="0" applyBorder="0" applyAlignment="0" applyProtection="0"/>
    <xf numFmtId="0" fontId="15" fillId="15" borderId="0" applyNumberFormat="0" applyBorder="0" applyAlignment="0" applyProtection="0"/>
    <xf numFmtId="0" fontId="36" fillId="29" borderId="0" applyNumberFormat="0" applyBorder="0" applyAlignment="0" applyProtection="0"/>
    <xf numFmtId="0" fontId="40" fillId="0" borderId="0" applyNumberFormat="0" applyFill="0" applyBorder="0" applyAlignment="0" applyProtection="0"/>
    <xf numFmtId="0" fontId="36" fillId="22" borderId="0" applyNumberFormat="0" applyBorder="0" applyAlignment="0" applyProtection="0"/>
    <xf numFmtId="0" fontId="47" fillId="5" borderId="0" applyNumberFormat="0" applyBorder="0" applyAlignment="0" applyProtection="0"/>
    <xf numFmtId="0" fontId="15" fillId="28" borderId="0" applyNumberFormat="0" applyBorder="0" applyAlignment="0" applyProtection="0"/>
    <xf numFmtId="0" fontId="15" fillId="24" borderId="0" applyNumberFormat="0" applyBorder="0" applyAlignment="0" applyProtection="0"/>
    <xf numFmtId="0" fontId="38" fillId="7" borderId="6" applyNumberFormat="0" applyAlignment="0" applyProtection="0"/>
    <xf numFmtId="0" fontId="41" fillId="3" borderId="0" applyNumberFormat="0" applyBorder="0" applyAlignment="0" applyProtection="0"/>
    <xf numFmtId="0" fontId="48" fillId="7" borderId="7" applyNumberFormat="0" applyAlignment="0" applyProtection="0"/>
    <xf numFmtId="0" fontId="45" fillId="6" borderId="6" applyNumberFormat="0" applyAlignment="0" applyProtection="0"/>
    <xf numFmtId="0" fontId="43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36" fillId="26" borderId="0" applyNumberFormat="0" applyBorder="0" applyAlignment="0" applyProtection="0"/>
    <xf numFmtId="0" fontId="39" fillId="8" borderId="9" applyNumberFormat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50" fillId="0" borderId="11" applyNumberFormat="0" applyFill="0" applyAlignment="0" applyProtection="0"/>
    <xf numFmtId="0" fontId="36" fillId="18" borderId="0" applyNumberFormat="0" applyBorder="0" applyAlignment="0" applyProtection="0"/>
    <xf numFmtId="0" fontId="15" fillId="27" borderId="0" applyNumberFormat="0" applyBorder="0" applyAlignment="0" applyProtection="0"/>
    <xf numFmtId="0" fontId="37" fillId="4" borderId="0" applyNumberFormat="0" applyBorder="0" applyAlignment="0" applyProtection="0"/>
    <xf numFmtId="0" fontId="15" fillId="12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3" fillId="0" borderId="0"/>
    <xf numFmtId="0" fontId="54" fillId="5" borderId="0" applyNumberFormat="0" applyBorder="0" applyAlignment="0" applyProtection="0"/>
    <xf numFmtId="0" fontId="19" fillId="0" borderId="0"/>
    <xf numFmtId="0" fontId="13" fillId="0" borderId="0"/>
    <xf numFmtId="0" fontId="52" fillId="34" borderId="0" applyNumberFormat="0" applyBorder="0" applyAlignment="0" applyProtection="0"/>
    <xf numFmtId="0" fontId="52" fillId="35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38" borderId="0" applyNumberFormat="0" applyBorder="0" applyAlignment="0" applyProtection="0"/>
    <xf numFmtId="0" fontId="52" fillId="37" borderId="0" applyNumberFormat="0" applyBorder="0" applyAlignment="0" applyProtection="0"/>
    <xf numFmtId="0" fontId="52" fillId="43" borderId="0" applyNumberFormat="0" applyBorder="0" applyAlignment="0" applyProtection="0"/>
    <xf numFmtId="0" fontId="52" fillId="45" borderId="0" applyNumberFormat="0" applyBorder="0" applyAlignment="0" applyProtection="0"/>
    <xf numFmtId="0" fontId="55" fillId="46" borderId="0" applyNumberFormat="0" applyBorder="0" applyAlignment="0" applyProtection="0"/>
    <xf numFmtId="0" fontId="55" fillId="44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7" borderId="0" applyNumberFormat="0" applyBorder="0" applyAlignment="0" applyProtection="0"/>
    <xf numFmtId="0" fontId="55" fillId="40" borderId="0" applyNumberFormat="0" applyBorder="0" applyAlignment="0" applyProtection="0"/>
    <xf numFmtId="0" fontId="55" fillId="48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47" borderId="0" applyNumberFormat="0" applyBorder="0" applyAlignment="0" applyProtection="0"/>
    <xf numFmtId="0" fontId="55" fillId="51" borderId="0" applyNumberFormat="0" applyBorder="0" applyAlignment="0" applyProtection="0"/>
    <xf numFmtId="0" fontId="56" fillId="35" borderId="0" applyNumberFormat="0" applyBorder="0" applyAlignment="0" applyProtection="0"/>
    <xf numFmtId="0" fontId="57" fillId="52" borderId="12" applyNumberFormat="0" applyAlignment="0" applyProtection="0"/>
    <xf numFmtId="0" fontId="58" fillId="53" borderId="13" applyNumberFormat="0" applyAlignment="0" applyProtection="0"/>
    <xf numFmtId="43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36" borderId="0" applyNumberFormat="0" applyBorder="0" applyAlignment="0" applyProtection="0"/>
    <xf numFmtId="0" fontId="61" fillId="0" borderId="14" applyNumberFormat="0" applyFill="0" applyAlignment="0" applyProtection="0"/>
    <xf numFmtId="0" fontId="62" fillId="0" borderId="15" applyNumberFormat="0" applyFill="0" applyAlignment="0" applyProtection="0"/>
    <xf numFmtId="0" fontId="63" fillId="0" borderId="16" applyNumberFormat="0" applyFill="0" applyAlignment="0" applyProtection="0"/>
    <xf numFmtId="0" fontId="63" fillId="0" borderId="0" applyNumberFormat="0" applyFill="0" applyBorder="0" applyAlignment="0" applyProtection="0"/>
    <xf numFmtId="0" fontId="64" fillId="42" borderId="12" applyNumberFormat="0" applyAlignment="0" applyProtection="0"/>
    <xf numFmtId="0" fontId="65" fillId="0" borderId="17" applyNumberFormat="0" applyFill="0" applyAlignment="0" applyProtection="0"/>
    <xf numFmtId="0" fontId="66" fillId="54" borderId="0" applyNumberFormat="0" applyBorder="0" applyAlignment="0" applyProtection="0"/>
    <xf numFmtId="1" fontId="72" fillId="0" borderId="0"/>
    <xf numFmtId="1" fontId="72" fillId="0" borderId="0"/>
    <xf numFmtId="1" fontId="72" fillId="0" borderId="0"/>
    <xf numFmtId="0" fontId="9" fillId="0" borderId="0"/>
    <xf numFmtId="0" fontId="13" fillId="0" borderId="0"/>
    <xf numFmtId="0" fontId="13" fillId="0" borderId="0"/>
    <xf numFmtId="0" fontId="17" fillId="55" borderId="18" applyNumberFormat="0" applyFont="0" applyAlignment="0" applyProtection="0"/>
    <xf numFmtId="0" fontId="67" fillId="52" borderId="19" applyNumberFormat="0" applyAlignment="0" applyProtection="0"/>
    <xf numFmtId="0" fontId="71" fillId="0" borderId="0"/>
    <xf numFmtId="0" fontId="71" fillId="0" borderId="0"/>
    <xf numFmtId="0" fontId="71" fillId="0" borderId="0"/>
    <xf numFmtId="0" fontId="68" fillId="0" borderId="0" applyNumberFormat="0" applyFill="0" applyBorder="0" applyAlignment="0" applyProtection="0"/>
    <xf numFmtId="0" fontId="69" fillId="0" borderId="20" applyNumberFormat="0" applyFill="0" applyAlignment="0" applyProtection="0"/>
    <xf numFmtId="0" fontId="70" fillId="0" borderId="0" applyNumberFormat="0" applyFill="0" applyBorder="0" applyAlignment="0" applyProtection="0"/>
    <xf numFmtId="0" fontId="53" fillId="0" borderId="0"/>
    <xf numFmtId="1" fontId="72" fillId="0" borderId="0"/>
    <xf numFmtId="0" fontId="73" fillId="0" borderId="0"/>
    <xf numFmtId="0" fontId="13" fillId="0" borderId="0"/>
    <xf numFmtId="0" fontId="9" fillId="0" borderId="0"/>
    <xf numFmtId="0" fontId="16" fillId="0" borderId="0">
      <alignment horizontal="left" vertical="top" wrapText="1"/>
    </xf>
    <xf numFmtId="0" fontId="8" fillId="9" borderId="10" applyNumberFormat="0" applyFont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1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9" borderId="10" applyNumberFormat="0" applyFon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9" fillId="0" borderId="0"/>
    <xf numFmtId="164" fontId="19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5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3" fillId="0" borderId="0" applyFont="0" applyFill="0" applyBorder="0" applyAlignment="0" applyProtection="0"/>
    <xf numFmtId="38" fontId="76" fillId="0" borderId="0"/>
    <xf numFmtId="38" fontId="77" fillId="0" borderId="0"/>
    <xf numFmtId="38" fontId="78" fillId="0" borderId="0"/>
    <xf numFmtId="38" fontId="79" fillId="0" borderId="0"/>
    <xf numFmtId="0" fontId="80" fillId="0" borderId="0"/>
    <xf numFmtId="0" fontId="80" fillId="0" borderId="0"/>
    <xf numFmtId="0" fontId="81" fillId="0" borderId="0"/>
    <xf numFmtId="0" fontId="5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7" fillId="0" borderId="0"/>
    <xf numFmtId="0" fontId="11" fillId="0" borderId="0"/>
    <xf numFmtId="0" fontId="17" fillId="0" borderId="0"/>
    <xf numFmtId="0" fontId="17" fillId="0" borderId="0"/>
    <xf numFmtId="0" fontId="82" fillId="0" borderId="0"/>
    <xf numFmtId="0" fontId="13" fillId="0" borderId="0"/>
    <xf numFmtId="0" fontId="15" fillId="0" borderId="0"/>
    <xf numFmtId="0" fontId="13" fillId="0" borderId="0"/>
    <xf numFmtId="0" fontId="17" fillId="0" borderId="0"/>
    <xf numFmtId="0" fontId="13" fillId="0" borderId="0"/>
    <xf numFmtId="0" fontId="19" fillId="0" borderId="0"/>
    <xf numFmtId="0" fontId="53" fillId="0" borderId="0"/>
    <xf numFmtId="0" fontId="82" fillId="0" borderId="0"/>
    <xf numFmtId="0" fontId="52" fillId="55" borderId="23" applyNumberFormat="0" applyFont="0" applyAlignment="0" applyProtection="0"/>
    <xf numFmtId="9" fontId="5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1" fontId="83" fillId="0" borderId="24">
      <protection locked="0"/>
    </xf>
    <xf numFmtId="171" fontId="84" fillId="56" borderId="24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52" fillId="0" borderId="0"/>
    <xf numFmtId="0" fontId="13" fillId="0" borderId="0"/>
    <xf numFmtId="0" fontId="52" fillId="0" borderId="0"/>
    <xf numFmtId="0" fontId="16" fillId="0" borderId="0">
      <alignment horizontal="left" vertical="top" wrapText="1"/>
    </xf>
    <xf numFmtId="0" fontId="7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85" fillId="0" borderId="0"/>
    <xf numFmtId="43" fontId="15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17" fillId="55" borderId="18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6" fillId="6" borderId="6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8" fillId="7" borderId="6" applyNumberFormat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30" fillId="8" borderId="9" applyNumberFormat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0" fontId="13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0" fontId="13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1" fontId="7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horizontal="left" vertical="top" wrapText="1"/>
    </xf>
    <xf numFmtId="0" fontId="15" fillId="0" borderId="0"/>
    <xf numFmtId="0" fontId="15" fillId="0" borderId="0"/>
    <xf numFmtId="0" fontId="15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15" fillId="9" borderId="10" applyNumberFormat="0" applyFont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6" fillId="0" borderId="0">
      <alignment horizontal="left" vertical="top" wrapText="1"/>
    </xf>
    <xf numFmtId="0" fontId="87" fillId="0" borderId="0"/>
    <xf numFmtId="43" fontId="87" fillId="0" borderId="0" applyFont="0" applyFill="0" applyBorder="0" applyAlignment="0" applyProtection="0"/>
    <xf numFmtId="173" fontId="85" fillId="0" borderId="0" applyFont="0" applyFill="0" applyBorder="0" applyAlignment="0" applyProtection="0"/>
    <xf numFmtId="0" fontId="15" fillId="0" borderId="0"/>
    <xf numFmtId="9" fontId="8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92" fillId="0" borderId="0" applyNumberFormat="0" applyFill="0" applyBorder="0" applyAlignment="0" applyProtection="0"/>
    <xf numFmtId="0" fontId="93" fillId="5" borderId="0" applyNumberFormat="0" applyBorder="0" applyAlignment="0" applyProtection="0"/>
    <xf numFmtId="0" fontId="16" fillId="0" borderId="0">
      <alignment horizontal="left" vertical="top" wrapText="1"/>
    </xf>
    <xf numFmtId="0" fontId="25" fillId="5" borderId="0" applyNumberFormat="0" applyBorder="0" applyAlignment="0" applyProtection="0"/>
    <xf numFmtId="0" fontId="3" fillId="9" borderId="10" applyNumberFormat="0" applyFont="0" applyAlignment="0" applyProtection="0"/>
    <xf numFmtId="0" fontId="34" fillId="17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165" fontId="94" fillId="0" borderId="0" applyFill="0" applyBorder="0" applyProtection="0">
      <alignment horizontal="right" vertical="top"/>
    </xf>
    <xf numFmtId="0" fontId="17" fillId="0" borderId="0"/>
    <xf numFmtId="43" fontId="16" fillId="0" borderId="0" applyFont="0" applyFill="0" applyBorder="0" applyAlignment="0" applyProtection="0"/>
    <xf numFmtId="0" fontId="17" fillId="0" borderId="0"/>
    <xf numFmtId="0" fontId="17" fillId="0" borderId="0"/>
    <xf numFmtId="0" fontId="34" fillId="29" borderId="0" applyNumberFormat="0" applyBorder="0" applyAlignment="0" applyProtection="0"/>
    <xf numFmtId="0" fontId="34" fillId="13" borderId="0" applyNumberFormat="0" applyBorder="0" applyAlignment="0" applyProtection="0"/>
    <xf numFmtId="0" fontId="34" fillId="25" borderId="0" applyNumberFormat="0" applyBorder="0" applyAlignment="0" applyProtection="0"/>
    <xf numFmtId="0" fontId="34" fillId="21" borderId="0" applyNumberFormat="0" applyBorder="0" applyAlignment="0" applyProtection="0"/>
    <xf numFmtId="0" fontId="34" fillId="33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64" fillId="42" borderId="12" applyNumberFormat="0" applyAlignment="0" applyProtection="0"/>
    <xf numFmtId="0" fontId="11" fillId="0" borderId="0"/>
    <xf numFmtId="0" fontId="64" fillId="42" borderId="12" applyNumberFormat="0" applyAlignment="0" applyProtection="0"/>
    <xf numFmtId="43" fontId="17" fillId="0" borderId="0" applyFont="0" applyFill="0" applyBorder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57" fillId="52" borderId="12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3" fillId="9" borderId="10" applyNumberFormat="0" applyFont="0" applyAlignment="0" applyProtection="0"/>
    <xf numFmtId="0" fontId="36" fillId="33" borderId="0" applyNumberFormat="0" applyBorder="0" applyAlignment="0" applyProtection="0"/>
    <xf numFmtId="0" fontId="36" fillId="2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3" borderId="0" applyNumberFormat="0" applyBorder="0" applyAlignment="0" applyProtection="0"/>
    <xf numFmtId="0" fontId="36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9" borderId="0" applyNumberFormat="0" applyBorder="0" applyAlignment="0" applyProtection="0"/>
    <xf numFmtId="0" fontId="15" fillId="15" borderId="0" applyNumberFormat="0" applyBorder="0" applyAlignment="0" applyProtection="0"/>
    <xf numFmtId="0" fontId="36" fillId="29" borderId="0" applyNumberFormat="0" applyBorder="0" applyAlignment="0" applyProtection="0"/>
    <xf numFmtId="0" fontId="47" fillId="5" borderId="0" applyNumberFormat="0" applyBorder="0" applyAlignment="0" applyProtection="0"/>
    <xf numFmtId="0" fontId="15" fillId="28" borderId="0" applyNumberFormat="0" applyBorder="0" applyAlignment="0" applyProtection="0"/>
    <xf numFmtId="0" fontId="15" fillId="24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1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7" fillId="55" borderId="23" applyNumberFormat="0" applyFont="0" applyAlignment="0" applyProtection="0"/>
    <xf numFmtId="0" fontId="69" fillId="0" borderId="20" applyNumberFormat="0" applyFill="0" applyAlignment="0" applyProtection="0"/>
    <xf numFmtId="43" fontId="3" fillId="0" borderId="0" applyFont="0" applyFill="0" applyBorder="0" applyAlignment="0" applyProtection="0"/>
    <xf numFmtId="0" fontId="3" fillId="0" borderId="0"/>
    <xf numFmtId="0" fontId="17" fillId="55" borderId="23" applyNumberFormat="0" applyFont="0" applyAlignment="0" applyProtection="0"/>
    <xf numFmtId="0" fontId="3" fillId="0" borderId="0"/>
    <xf numFmtId="0" fontId="3" fillId="9" borderId="10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9" borderId="10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3" fillId="0" borderId="0"/>
    <xf numFmtId="0" fontId="3" fillId="0" borderId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52" fillId="55" borderId="23" applyNumberFormat="0" applyFon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52" fillId="55" borderId="23" applyNumberFormat="0" applyFon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52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57" fillId="52" borderId="12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4" fillId="42" borderId="12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69" fillId="0" borderId="20" applyNumberFormat="0" applyFill="0" applyAlignment="0" applyProtection="0"/>
    <xf numFmtId="0" fontId="17" fillId="55" borderId="23" applyNumberFormat="0" applyFon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17" fillId="55" borderId="23" applyNumberFormat="0" applyFont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67" fillId="52" borderId="19" applyNumberFormat="0" applyAlignment="0" applyProtection="0"/>
    <xf numFmtId="0" fontId="67" fillId="52" borderId="19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57" fillId="52" borderId="12" applyNumberFormat="0" applyAlignment="0" applyProtection="0"/>
    <xf numFmtId="0" fontId="67" fillId="52" borderId="19" applyNumberFormat="0" applyAlignment="0" applyProtection="0"/>
    <xf numFmtId="0" fontId="57" fillId="52" borderId="12" applyNumberForma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57" fillId="52" borderId="12" applyNumberFormat="0" applyAlignment="0" applyProtection="0"/>
    <xf numFmtId="0" fontId="69" fillId="0" borderId="20" applyNumberFormat="0" applyFill="0" applyAlignment="0" applyProtection="0"/>
    <xf numFmtId="0" fontId="67" fillId="52" borderId="19" applyNumberFormat="0" applyAlignment="0" applyProtection="0"/>
    <xf numFmtId="0" fontId="17" fillId="55" borderId="23" applyNumberFormat="0" applyFont="0" applyAlignment="0" applyProtection="0"/>
    <xf numFmtId="0" fontId="64" fillId="42" borderId="12" applyNumberFormat="0" applyAlignment="0" applyProtection="0"/>
    <xf numFmtId="0" fontId="57" fillId="52" borderId="12" applyNumberFormat="0" applyAlignment="0" applyProtection="0"/>
    <xf numFmtId="0" fontId="67" fillId="52" borderId="19" applyNumberFormat="0" applyAlignment="0" applyProtection="0"/>
    <xf numFmtId="0" fontId="64" fillId="42" borderId="12" applyNumberFormat="0" applyAlignment="0" applyProtection="0"/>
    <xf numFmtId="0" fontId="2" fillId="0" borderId="0"/>
    <xf numFmtId="0" fontId="67" fillId="52" borderId="39" applyNumberForma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9" borderId="10" applyNumberFormat="0" applyFont="0" applyAlignment="0" applyProtection="0"/>
    <xf numFmtId="0" fontId="67" fillId="52" borderId="39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67" fillId="52" borderId="39" applyNumberFormat="0" applyAlignment="0" applyProtection="0"/>
    <xf numFmtId="0" fontId="64" fillId="42" borderId="37" applyNumberFormat="0" applyAlignment="0" applyProtection="0"/>
    <xf numFmtId="0" fontId="1" fillId="0" borderId="0"/>
    <xf numFmtId="0" fontId="1" fillId="9" borderId="10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10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67" fillId="52" borderId="39" applyNumberFormat="0" applyAlignment="0" applyProtection="0"/>
    <xf numFmtId="0" fontId="17" fillId="55" borderId="38" applyNumberFormat="0" applyFont="0" applyAlignment="0" applyProtection="0"/>
    <xf numFmtId="0" fontId="1" fillId="0" borderId="0"/>
    <xf numFmtId="0" fontId="64" fillId="42" borderId="37" applyNumberFormat="0" applyAlignment="0" applyProtection="0"/>
    <xf numFmtId="0" fontId="69" fillId="0" borderId="40" applyNumberFormat="0" applyFill="0" applyAlignment="0" applyProtection="0"/>
    <xf numFmtId="0" fontId="1" fillId="0" borderId="0"/>
    <xf numFmtId="0" fontId="17" fillId="55" borderId="33" applyNumberFormat="0" applyFont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57" fillId="52" borderId="37" applyNumberForma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67" fillId="52" borderId="39" applyNumberFormat="0" applyAlignment="0" applyProtection="0"/>
    <xf numFmtId="0" fontId="69" fillId="0" borderId="40" applyNumberFormat="0" applyFill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7" fillId="52" borderId="39" applyNumberForma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69" fillId="0" borderId="40" applyNumberFormat="0" applyFill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67" fillId="52" borderId="39" applyNumberForma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67" fillId="52" borderId="39" applyNumberForma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67" fillId="52" borderId="39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69" fillId="0" borderId="40" applyNumberFormat="0" applyFill="0" applyAlignment="0" applyProtection="0"/>
    <xf numFmtId="0" fontId="17" fillId="55" borderId="33" applyNumberFormat="0" applyFont="0" applyAlignment="0" applyProtection="0"/>
    <xf numFmtId="0" fontId="17" fillId="55" borderId="38" applyNumberFormat="0" applyFont="0" applyAlignment="0" applyProtection="0"/>
    <xf numFmtId="0" fontId="64" fillId="42" borderId="37" applyNumberFormat="0" applyAlignment="0" applyProtection="0"/>
    <xf numFmtId="0" fontId="1" fillId="0" borderId="0"/>
    <xf numFmtId="0" fontId="17" fillId="55" borderId="38" applyNumberFormat="0" applyFont="0" applyAlignment="0" applyProtection="0"/>
    <xf numFmtId="0" fontId="64" fillId="42" borderId="37" applyNumberFormat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" fillId="0" borderId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17" fillId="55" borderId="33" applyNumberFormat="0" applyFont="0" applyAlignment="0" applyProtection="0"/>
    <xf numFmtId="0" fontId="64" fillId="42" borderId="37" applyNumberFormat="0" applyAlignment="0" applyProtection="0"/>
    <xf numFmtId="0" fontId="17" fillId="55" borderId="33" applyNumberFormat="0" applyFont="0" applyAlignment="0" applyProtection="0"/>
    <xf numFmtId="0" fontId="64" fillId="42" borderId="37" applyNumberFormat="0" applyAlignment="0" applyProtection="0"/>
    <xf numFmtId="0" fontId="17" fillId="55" borderId="33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3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52" fillId="55" borderId="35" applyNumberFormat="0" applyFont="0" applyAlignment="0" applyProtection="0"/>
    <xf numFmtId="0" fontId="17" fillId="55" borderId="33" applyNumberFormat="0" applyFont="0" applyAlignment="0" applyProtection="0"/>
    <xf numFmtId="0" fontId="64" fillId="42" borderId="37" applyNumberFormat="0" applyAlignment="0" applyProtection="0"/>
    <xf numFmtId="0" fontId="69" fillId="0" borderId="40" applyNumberFormat="0" applyFill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7" fillId="52" borderId="39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9" fillId="0" borderId="40" applyNumberFormat="0" applyFill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7" fillId="52" borderId="39" applyNumberFormat="0" applyAlignment="0" applyProtection="0"/>
    <xf numFmtId="0" fontId="57" fillId="52" borderId="37" applyNumberForma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7" fillId="52" borderId="39" applyNumberFormat="0" applyAlignment="0" applyProtection="0"/>
    <xf numFmtId="0" fontId="64" fillId="4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2" fillId="55" borderId="38" applyNumberFormat="0" applyFon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7" fillId="52" borderId="39" applyNumberFormat="0" applyAlignment="0" applyProtection="0"/>
    <xf numFmtId="0" fontId="69" fillId="0" borderId="40" applyNumberFormat="0" applyFill="0" applyAlignment="0" applyProtection="0"/>
    <xf numFmtId="0" fontId="64" fillId="42" borderId="37" applyNumberForma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52" fillId="55" borderId="33" applyNumberFormat="0" applyFont="0" applyAlignment="0" applyProtection="0"/>
    <xf numFmtId="0" fontId="17" fillId="55" borderId="38" applyNumberFormat="0" applyFon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67" fillId="52" borderId="39" applyNumberFormat="0" applyAlignment="0" applyProtection="0"/>
    <xf numFmtId="0" fontId="57" fillId="52" borderId="37" applyNumberFormat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17" fillId="55" borderId="33" applyNumberFormat="0" applyFon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67" fillId="52" borderId="39" applyNumberForma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67" fillId="52" borderId="39" applyNumberFormat="0" applyAlignment="0" applyProtection="0"/>
    <xf numFmtId="0" fontId="57" fillId="52" borderId="37" applyNumberForma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17" fillId="55" borderId="33" applyNumberFormat="0" applyFont="0" applyAlignment="0" applyProtection="0"/>
    <xf numFmtId="0" fontId="67" fillId="52" borderId="39" applyNumberFormat="0" applyAlignment="0" applyProtection="0"/>
    <xf numFmtId="0" fontId="57" fillId="52" borderId="37" applyNumberForma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17" fillId="55" borderId="33" applyNumberFormat="0" applyFon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57" fillId="52" borderId="37" applyNumberFormat="0" applyAlignment="0" applyProtection="0"/>
    <xf numFmtId="0" fontId="17" fillId="55" borderId="33" applyNumberFormat="0" applyFont="0" applyAlignment="0" applyProtection="0"/>
    <xf numFmtId="0" fontId="67" fillId="52" borderId="39" applyNumberForma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17" fillId="55" borderId="33" applyNumberFormat="0" applyFont="0" applyAlignment="0" applyProtection="0"/>
    <xf numFmtId="0" fontId="64" fillId="42" borderId="37" applyNumberFormat="0" applyAlignment="0" applyProtection="0"/>
    <xf numFmtId="0" fontId="64" fillId="42" borderId="37" applyNumberFormat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69" fillId="0" borderId="40" applyNumberFormat="0" applyFill="0" applyAlignment="0" applyProtection="0"/>
    <xf numFmtId="0" fontId="69" fillId="0" borderId="40" applyNumberFormat="0" applyFill="0" applyAlignment="0" applyProtection="0"/>
    <xf numFmtId="0" fontId="17" fillId="55" borderId="38" applyNumberFormat="0" applyFont="0" applyAlignment="0" applyProtection="0"/>
    <xf numFmtId="0" fontId="17" fillId="55" borderId="38" applyNumberFormat="0" applyFont="0" applyAlignment="0" applyProtection="0"/>
    <xf numFmtId="0" fontId="19" fillId="0" borderId="0">
      <alignment vertical="center"/>
    </xf>
    <xf numFmtId="165" fontId="94" fillId="0" borderId="0" applyFill="0" applyBorder="0" applyProtection="0">
      <alignment horizontal="right" vertical="top"/>
    </xf>
  </cellStyleXfs>
  <cellXfs count="360">
    <xf numFmtId="0" fontId="0" fillId="0" borderId="0" xfId="0"/>
    <xf numFmtId="169" fontId="18" fillId="2" borderId="21" xfId="7" applyNumberFormat="1" applyFont="1" applyFill="1" applyBorder="1" applyAlignment="1">
      <alignment horizontal="center" vertical="center" wrapText="1"/>
    </xf>
    <xf numFmtId="0" fontId="74" fillId="2" borderId="0" xfId="0" applyFont="1" applyFill="1"/>
    <xf numFmtId="0" fontId="18" fillId="2" borderId="21" xfId="0" applyFont="1" applyFill="1" applyBorder="1" applyAlignment="1">
      <alignment horizontal="left" vertical="top" wrapText="1"/>
    </xf>
    <xf numFmtId="166" fontId="74" fillId="2" borderId="21" xfId="7" applyNumberFormat="1" applyFont="1" applyFill="1" applyBorder="1" applyAlignment="1">
      <alignment horizontal="center" vertical="center" wrapText="1"/>
    </xf>
    <xf numFmtId="169" fontId="74" fillId="2" borderId="21" xfId="7" applyNumberFormat="1" applyFont="1" applyFill="1" applyBorder="1" applyAlignment="1">
      <alignment horizontal="center" vertical="center" wrapText="1"/>
    </xf>
    <xf numFmtId="169" fontId="18" fillId="2" borderId="21" xfId="7" applyNumberFormat="1" applyFont="1" applyFill="1" applyBorder="1" applyAlignment="1">
      <alignment horizontal="center" vertical="top" wrapText="1"/>
    </xf>
    <xf numFmtId="0" fontId="74" fillId="2" borderId="21" xfId="0" applyFont="1" applyFill="1" applyBorder="1" applyAlignment="1">
      <alignment horizontal="left" vertical="top" wrapText="1"/>
    </xf>
    <xf numFmtId="0" fontId="74" fillId="2" borderId="0" xfId="0" applyFont="1" applyFill="1" applyAlignment="1">
      <alignment horizontal="left" vertical="top" wrapText="1"/>
    </xf>
    <xf numFmtId="0" fontId="86" fillId="2" borderId="0" xfId="0" applyFont="1" applyFill="1" applyAlignment="1">
      <alignment horizontal="left" vertical="top" wrapText="1"/>
    </xf>
    <xf numFmtId="167" fontId="74" fillId="2" borderId="0" xfId="0" applyNumberFormat="1" applyFont="1" applyFill="1" applyAlignment="1">
      <alignment horizontal="left" vertical="top" wrapText="1"/>
    </xf>
    <xf numFmtId="0" fontId="18" fillId="2" borderId="21" xfId="0" applyFont="1" applyFill="1" applyBorder="1" applyAlignment="1">
      <alignment horizontal="center" vertical="top" wrapText="1"/>
    </xf>
    <xf numFmtId="0" fontId="74" fillId="2" borderId="0" xfId="0" applyFont="1" applyFill="1" applyAlignment="1">
      <alignment vertical="center"/>
    </xf>
    <xf numFmtId="0" fontId="74" fillId="2" borderId="0" xfId="0" applyFont="1" applyFill="1" applyAlignment="1">
      <alignment horizontal="right"/>
    </xf>
    <xf numFmtId="0" fontId="74" fillId="2" borderId="21" xfId="0" applyFont="1" applyFill="1" applyBorder="1" applyAlignment="1">
      <alignment horizontal="center" vertical="center" wrapText="1"/>
    </xf>
    <xf numFmtId="0" fontId="74" fillId="2" borderId="0" xfId="0" applyFont="1" applyFill="1" applyAlignment="1">
      <alignment horizontal="right" vertical="top"/>
    </xf>
    <xf numFmtId="0" fontId="18" fillId="2" borderId="25" xfId="0" applyFont="1" applyFill="1" applyBorder="1" applyAlignment="1">
      <alignment horizontal="center" vertical="center" wrapText="1"/>
    </xf>
    <xf numFmtId="0" fontId="74" fillId="2" borderId="0" xfId="299" applyFont="1" applyFill="1"/>
    <xf numFmtId="0" fontId="18" fillId="2" borderId="25" xfId="96" applyFont="1" applyFill="1" applyBorder="1" applyAlignment="1">
      <alignment horizontal="center" vertical="center" wrapText="1"/>
    </xf>
    <xf numFmtId="169" fontId="18" fillId="2" borderId="25" xfId="96" applyNumberFormat="1" applyFont="1" applyFill="1" applyBorder="1" applyAlignment="1">
      <alignment horizontal="center" vertical="center" wrapText="1"/>
    </xf>
    <xf numFmtId="0" fontId="75" fillId="2" borderId="0" xfId="253" applyFont="1" applyFill="1" applyAlignment="1">
      <alignment vertical="top"/>
    </xf>
    <xf numFmtId="0" fontId="75" fillId="2" borderId="0" xfId="253" applyFont="1" applyFill="1"/>
    <xf numFmtId="0" fontId="75" fillId="2" borderId="0" xfId="253" applyFont="1" applyFill="1" applyAlignment="1">
      <alignment wrapText="1"/>
    </xf>
    <xf numFmtId="0" fontId="18" fillId="0" borderId="25" xfId="96" applyFont="1" applyBorder="1" applyAlignment="1">
      <alignment horizontal="left" vertical="center" wrapText="1"/>
    </xf>
    <xf numFmtId="0" fontId="88" fillId="2" borderId="28" xfId="96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wrapText="1"/>
    </xf>
    <xf numFmtId="0" fontId="74" fillId="2" borderId="25" xfId="208" applyFont="1" applyFill="1" applyBorder="1" applyAlignment="1">
      <alignment horizontal="center"/>
    </xf>
    <xf numFmtId="0" fontId="74" fillId="2" borderId="25" xfId="208" applyFont="1" applyFill="1" applyBorder="1" applyAlignment="1">
      <alignment horizontal="left"/>
    </xf>
    <xf numFmtId="0" fontId="90" fillId="2" borderId="0" xfId="208" applyFont="1" applyFill="1"/>
    <xf numFmtId="0" fontId="89" fillId="2" borderId="0" xfId="208" applyFont="1" applyFill="1"/>
    <xf numFmtId="0" fontId="91" fillId="2" borderId="1" xfId="0" applyFont="1" applyFill="1" applyBorder="1"/>
    <xf numFmtId="0" fontId="91" fillId="2" borderId="25" xfId="0" applyFont="1" applyFill="1" applyBorder="1"/>
    <xf numFmtId="166" fontId="75" fillId="2" borderId="0" xfId="253" applyNumberFormat="1" applyFont="1" applyFill="1" applyAlignment="1">
      <alignment wrapText="1"/>
    </xf>
    <xf numFmtId="0" fontId="74" fillId="2" borderId="0" xfId="253" applyFont="1" applyFill="1"/>
    <xf numFmtId="166" fontId="74" fillId="2" borderId="31" xfId="7" applyNumberFormat="1" applyFont="1" applyFill="1" applyBorder="1" applyAlignment="1">
      <alignment horizontal="right" vertical="center" wrapText="1"/>
    </xf>
    <xf numFmtId="169" fontId="74" fillId="2" borderId="31" xfId="7" applyNumberFormat="1" applyFont="1" applyFill="1" applyBorder="1" applyAlignment="1">
      <alignment horizontal="center" vertical="center" wrapText="1"/>
    </xf>
    <xf numFmtId="169" fontId="18" fillId="2" borderId="31" xfId="7" applyNumberFormat="1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169" fontId="18" fillId="2" borderId="31" xfId="7" applyNumberFormat="1" applyFont="1" applyFill="1" applyBorder="1" applyAlignment="1">
      <alignment horizontal="right" vertical="center" wrapText="1"/>
    </xf>
    <xf numFmtId="169" fontId="86" fillId="2" borderId="31" xfId="7" applyNumberFormat="1" applyFont="1" applyFill="1" applyBorder="1" applyAlignment="1">
      <alignment horizontal="right" vertical="center" wrapText="1"/>
    </xf>
    <xf numFmtId="166" fontId="74" fillId="2" borderId="31" xfId="7" applyNumberFormat="1" applyFont="1" applyFill="1" applyBorder="1" applyAlignment="1">
      <alignment horizontal="center" vertical="center" wrapText="1"/>
    </xf>
    <xf numFmtId="169" fontId="74" fillId="2" borderId="31" xfId="7" applyNumberFormat="1" applyFont="1" applyFill="1" applyBorder="1" applyAlignment="1">
      <alignment horizontal="right" vertical="center" wrapText="1"/>
    </xf>
    <xf numFmtId="0" fontId="74" fillId="2" borderId="31" xfId="0" applyFont="1" applyFill="1" applyBorder="1" applyAlignment="1">
      <alignment horizontal="center" vertical="center" wrapText="1"/>
    </xf>
    <xf numFmtId="0" fontId="74" fillId="2" borderId="31" xfId="208" applyFont="1" applyFill="1" applyBorder="1"/>
    <xf numFmtId="0" fontId="18" fillId="0" borderId="31" xfId="0" applyFont="1" applyBorder="1" applyAlignment="1">
      <alignment horizontal="center" vertical="center" wrapText="1"/>
    </xf>
    <xf numFmtId="0" fontId="95" fillId="2" borderId="0" xfId="299" applyFont="1" applyFill="1"/>
    <xf numFmtId="0" fontId="95" fillId="2" borderId="0" xfId="253" applyFont="1" applyFill="1"/>
    <xf numFmtId="0" fontId="74" fillId="2" borderId="25" xfId="299" applyFont="1" applyFill="1" applyBorder="1" applyAlignment="1">
      <alignment horizontal="center"/>
    </xf>
    <xf numFmtId="0" fontId="74" fillId="2" borderId="31" xfId="0" applyFont="1" applyFill="1" applyBorder="1" applyAlignment="1">
      <alignment vertical="center" wrapText="1"/>
    </xf>
    <xf numFmtId="0" fontId="18" fillId="2" borderId="31" xfId="0" applyFont="1" applyFill="1" applyBorder="1" applyAlignment="1">
      <alignment vertical="center" wrapText="1"/>
    </xf>
    <xf numFmtId="0" fontId="74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horizontal="center" vertical="center" wrapText="1"/>
    </xf>
    <xf numFmtId="0" fontId="75" fillId="0" borderId="0" xfId="0" applyFont="1" applyAlignment="1">
      <alignment horizontal="left" vertical="center" wrapText="1"/>
    </xf>
    <xf numFmtId="43" fontId="74" fillId="2" borderId="31" xfId="7" applyFont="1" applyFill="1" applyBorder="1" applyAlignment="1">
      <alignment vertical="center" wrapText="1"/>
    </xf>
    <xf numFmtId="0" fontId="91" fillId="0" borderId="0" xfId="0" applyFont="1" applyAlignment="1">
      <alignment horizontal="left" vertical="top" wrapText="1"/>
    </xf>
    <xf numFmtId="0" fontId="75" fillId="2" borderId="0" xfId="0" applyFont="1" applyFill="1" applyAlignment="1">
      <alignment vertical="center" wrapText="1"/>
    </xf>
    <xf numFmtId="0" fontId="75" fillId="2" borderId="0" xfId="0" applyFont="1" applyFill="1" applyAlignment="1">
      <alignment horizontal="center" vertical="center" wrapText="1"/>
    </xf>
    <xf numFmtId="0" fontId="74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horizontal="center" vertical="top" wrapText="1"/>
    </xf>
    <xf numFmtId="0" fontId="75" fillId="2" borderId="0" xfId="0" applyFont="1" applyFill="1" applyAlignment="1">
      <alignment horizontal="left" vertical="center" wrapText="1"/>
    </xf>
    <xf numFmtId="166" fontId="95" fillId="2" borderId="0" xfId="253" applyNumberFormat="1" applyFont="1" applyFill="1"/>
    <xf numFmtId="0" fontId="74" fillId="2" borderId="0" xfId="253" applyFont="1" applyFill="1" applyAlignment="1">
      <alignment vertical="top"/>
    </xf>
    <xf numFmtId="0" fontId="74" fillId="2" borderId="0" xfId="253" applyFont="1" applyFill="1" applyAlignment="1">
      <alignment wrapText="1"/>
    </xf>
    <xf numFmtId="166" fontId="74" fillId="2" borderId="0" xfId="253" applyNumberFormat="1" applyFont="1" applyFill="1" applyAlignment="1">
      <alignment wrapText="1"/>
    </xf>
    <xf numFmtId="166" fontId="74" fillId="2" borderId="0" xfId="253" applyNumberFormat="1" applyFont="1" applyFill="1"/>
    <xf numFmtId="166" fontId="74" fillId="2" borderId="0" xfId="253" applyNumberFormat="1" applyFont="1" applyFill="1" applyAlignment="1">
      <alignment horizontal="center"/>
    </xf>
    <xf numFmtId="49" fontId="18" fillId="2" borderId="25" xfId="96" applyNumberFormat="1" applyFont="1" applyFill="1" applyBorder="1" applyAlignment="1">
      <alignment horizontal="center" vertical="center" textRotation="90" wrapText="1"/>
    </xf>
    <xf numFmtId="166" fontId="18" fillId="2" borderId="25" xfId="165" applyNumberFormat="1" applyFont="1" applyFill="1" applyBorder="1" applyAlignment="1">
      <alignment horizontal="center" vertical="center" wrapText="1"/>
    </xf>
    <xf numFmtId="0" fontId="96" fillId="2" borderId="25" xfId="253" applyFont="1" applyFill="1" applyBorder="1" applyAlignment="1">
      <alignment horizontal="center" vertical="center" wrapText="1"/>
    </xf>
    <xf numFmtId="43" fontId="74" fillId="2" borderId="31" xfId="7" applyFont="1" applyFill="1" applyBorder="1" applyAlignment="1">
      <alignment horizontal="center" vertical="center" wrapText="1"/>
    </xf>
    <xf numFmtId="169" fontId="74" fillId="2" borderId="0" xfId="96" applyNumberFormat="1" applyFont="1" applyFill="1" applyAlignment="1">
      <alignment vertical="center" wrapText="1"/>
    </xf>
    <xf numFmtId="0" fontId="74" fillId="2" borderId="0" xfId="1660" applyFont="1" applyFill="1"/>
    <xf numFmtId="0" fontId="18" fillId="2" borderId="0" xfId="96" applyFont="1" applyFill="1" applyAlignment="1">
      <alignment horizontal="center" vertical="center" wrapText="1"/>
    </xf>
    <xf numFmtId="0" fontId="74" fillId="2" borderId="0" xfId="2028" applyFont="1" applyFill="1"/>
    <xf numFmtId="173" fontId="74" fillId="2" borderId="0" xfId="2027" applyFont="1" applyFill="1"/>
    <xf numFmtId="168" fontId="18" fillId="2" borderId="25" xfId="96" applyNumberFormat="1" applyFont="1" applyFill="1" applyBorder="1" applyAlignment="1">
      <alignment horizontal="center" vertical="center" wrapText="1"/>
    </xf>
    <xf numFmtId="172" fontId="74" fillId="2" borderId="0" xfId="299" applyNumberFormat="1" applyFont="1" applyFill="1"/>
    <xf numFmtId="43" fontId="74" fillId="2" borderId="0" xfId="299" applyNumberFormat="1" applyFont="1" applyFill="1"/>
    <xf numFmtId="0" fontId="74" fillId="2" borderId="25" xfId="96" applyFont="1" applyFill="1" applyBorder="1" applyAlignment="1">
      <alignment horizontal="center" vertical="center" wrapText="1"/>
    </xf>
    <xf numFmtId="0" fontId="96" fillId="2" borderId="25" xfId="96" applyFont="1" applyFill="1" applyBorder="1" applyAlignment="1">
      <alignment horizontal="center" vertical="center" wrapText="1"/>
    </xf>
    <xf numFmtId="168" fontId="74" fillId="2" borderId="25" xfId="96" applyNumberFormat="1" applyFont="1" applyFill="1" applyBorder="1" applyAlignment="1">
      <alignment horizontal="center" vertical="center" wrapText="1"/>
    </xf>
    <xf numFmtId="0" fontId="86" fillId="2" borderId="25" xfId="253" applyFont="1" applyFill="1" applyBorder="1" applyAlignment="1">
      <alignment horizontal="center" vertical="center" wrapText="1"/>
    </xf>
    <xf numFmtId="0" fontId="74" fillId="2" borderId="0" xfId="0" applyFont="1" applyFill="1" applyAlignment="1">
      <alignment horizontal="center" vertical="center"/>
    </xf>
    <xf numFmtId="0" fontId="74" fillId="2" borderId="0" xfId="1660" applyFont="1" applyFill="1" applyAlignment="1">
      <alignment vertical="top"/>
    </xf>
    <xf numFmtId="169" fontId="74" fillId="2" borderId="0" xfId="96" applyNumberFormat="1" applyFont="1" applyFill="1" applyAlignment="1">
      <alignment vertical="top" wrapText="1"/>
    </xf>
    <xf numFmtId="0" fontId="74" fillId="2" borderId="0" xfId="299" applyFont="1" applyFill="1" applyAlignment="1">
      <alignment vertical="top"/>
    </xf>
    <xf numFmtId="49" fontId="18" fillId="2" borderId="0" xfId="96" applyNumberFormat="1" applyFont="1" applyFill="1" applyAlignment="1">
      <alignment horizontal="center" vertical="center" wrapText="1"/>
    </xf>
    <xf numFmtId="0" fontId="74" fillId="0" borderId="31" xfId="0" applyFont="1" applyBorder="1" applyAlignment="1">
      <alignment horizontal="center" vertical="center" wrapText="1"/>
    </xf>
    <xf numFmtId="166" fontId="74" fillId="2" borderId="0" xfId="253" applyNumberFormat="1" applyFont="1" applyFill="1" applyAlignment="1">
      <alignment horizontal="right" vertical="top" wrapText="1"/>
    </xf>
    <xf numFmtId="166" fontId="74" fillId="2" borderId="0" xfId="253" applyNumberFormat="1" applyFont="1" applyFill="1" applyAlignment="1">
      <alignment horizontal="right" wrapText="1"/>
    </xf>
    <xf numFmtId="0" fontId="74" fillId="0" borderId="31" xfId="0" applyFont="1" applyBorder="1" applyAlignment="1">
      <alignment vertical="center" wrapText="1"/>
    </xf>
    <xf numFmtId="43" fontId="74" fillId="0" borderId="31" xfId="7" applyFont="1" applyFill="1" applyBorder="1" applyAlignment="1">
      <alignment vertical="center" wrapText="1"/>
    </xf>
    <xf numFmtId="0" fontId="74" fillId="0" borderId="0" xfId="0" applyFont="1" applyAlignment="1">
      <alignment vertical="center"/>
    </xf>
    <xf numFmtId="0" fontId="74" fillId="2" borderId="0" xfId="0" applyFont="1" applyFill="1" applyAlignment="1">
      <alignment horizontal="center" vertical="top" wrapText="1"/>
    </xf>
    <xf numFmtId="0" fontId="91" fillId="2" borderId="0" xfId="0" applyFont="1" applyFill="1" applyAlignment="1">
      <alignment horizontal="left" vertical="top" wrapText="1"/>
    </xf>
    <xf numFmtId="166" fontId="74" fillId="2" borderId="31" xfId="7" applyNumberFormat="1" applyFont="1" applyFill="1" applyBorder="1" applyAlignment="1">
      <alignment horizontal="center" vertical="center" wrapText="1"/>
    </xf>
    <xf numFmtId="169" fontId="74" fillId="2" borderId="31" xfId="7" applyNumberFormat="1" applyFont="1" applyFill="1" applyBorder="1" applyAlignment="1">
      <alignment horizontal="center" vertical="center" wrapText="1"/>
    </xf>
    <xf numFmtId="169" fontId="18" fillId="2" borderId="31" xfId="7" applyNumberFormat="1" applyFont="1" applyFill="1" applyBorder="1" applyAlignment="1">
      <alignment horizontal="right" vertical="center" wrapText="1"/>
    </xf>
    <xf numFmtId="169" fontId="74" fillId="2" borderId="31" xfId="7" applyNumberFormat="1" applyFont="1" applyFill="1" applyBorder="1" applyAlignment="1">
      <alignment horizontal="right" vertical="center" wrapText="1"/>
    </xf>
    <xf numFmtId="169" fontId="86" fillId="2" borderId="31" xfId="7" applyNumberFormat="1" applyFont="1" applyFill="1" applyBorder="1" applyAlignment="1">
      <alignment horizontal="right" vertical="center" wrapText="1"/>
    </xf>
    <xf numFmtId="169" fontId="18" fillId="2" borderId="31" xfId="7" applyNumberFormat="1" applyFont="1" applyFill="1" applyBorder="1" applyAlignment="1">
      <alignment horizontal="center" vertical="center" wrapText="1"/>
    </xf>
    <xf numFmtId="166" fontId="74" fillId="2" borderId="31" xfId="7" applyNumberFormat="1" applyFont="1" applyFill="1" applyBorder="1" applyAlignment="1">
      <alignment horizontal="right" vertical="center" wrapText="1"/>
    </xf>
    <xf numFmtId="0" fontId="95" fillId="2" borderId="0" xfId="253" applyFont="1" applyFill="1"/>
    <xf numFmtId="0" fontId="86" fillId="2" borderId="28" xfId="0" applyFont="1" applyFill="1" applyBorder="1" applyAlignment="1">
      <alignment vertical="center" wrapText="1"/>
    </xf>
    <xf numFmtId="43" fontId="90" fillId="2" borderId="0" xfId="7" applyFont="1" applyFill="1"/>
    <xf numFmtId="43" fontId="74" fillId="2" borderId="0" xfId="7" applyFont="1" applyFill="1"/>
    <xf numFmtId="0" fontId="74" fillId="2" borderId="0" xfId="0" applyFont="1" applyFill="1"/>
    <xf numFmtId="0" fontId="88" fillId="2" borderId="28" xfId="96" applyFont="1" applyFill="1" applyBorder="1" applyAlignment="1">
      <alignment horizontal="center" vertical="center" wrapText="1"/>
    </xf>
    <xf numFmtId="0" fontId="74" fillId="2" borderId="0" xfId="253" applyFont="1" applyFill="1"/>
    <xf numFmtId="0" fontId="91" fillId="2" borderId="1" xfId="0" applyFont="1" applyFill="1" applyBorder="1"/>
    <xf numFmtId="0" fontId="74" fillId="2" borderId="0" xfId="0" applyFont="1" applyFill="1" applyAlignment="1">
      <alignment horizontal="left" vertical="top" wrapText="1"/>
    </xf>
    <xf numFmtId="0" fontId="86" fillId="2" borderId="0" xfId="0" applyFont="1" applyFill="1" applyAlignment="1">
      <alignment horizontal="left" vertical="top" wrapText="1"/>
    </xf>
    <xf numFmtId="167" fontId="74" fillId="2" borderId="0" xfId="0" applyNumberFormat="1" applyFont="1" applyFill="1" applyAlignment="1">
      <alignment horizontal="left" vertical="top" wrapText="1"/>
    </xf>
    <xf numFmtId="0" fontId="74" fillId="2" borderId="41" xfId="0" applyFont="1" applyFill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center" vertical="center" wrapText="1"/>
    </xf>
    <xf numFmtId="0" fontId="74" fillId="2" borderId="41" xfId="0" applyFont="1" applyFill="1" applyBorder="1" applyAlignment="1">
      <alignment vertical="center" wrapText="1"/>
    </xf>
    <xf numFmtId="169" fontId="18" fillId="2" borderId="41" xfId="96" applyNumberFormat="1" applyFont="1" applyFill="1" applyBorder="1" applyAlignment="1">
      <alignment horizontal="center" vertical="center" wrapText="1"/>
    </xf>
    <xf numFmtId="0" fontId="75" fillId="2" borderId="0" xfId="0" applyFont="1" applyFill="1" applyAlignment="1">
      <alignment vertical="center" wrapText="1"/>
    </xf>
    <xf numFmtId="0" fontId="75" fillId="2" borderId="41" xfId="0" applyFont="1" applyFill="1" applyBorder="1" applyAlignment="1">
      <alignment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74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 wrapText="1"/>
    </xf>
    <xf numFmtId="0" fontId="74" fillId="2" borderId="31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left" vertical="center" wrapText="1"/>
    </xf>
    <xf numFmtId="0" fontId="75" fillId="2" borderId="41" xfId="0" applyFont="1" applyFill="1" applyBorder="1" applyAlignment="1">
      <alignment horizontal="center" vertical="center" wrapText="1"/>
    </xf>
    <xf numFmtId="0" fontId="74" fillId="2" borderId="41" xfId="0" applyFont="1" applyFill="1" applyBorder="1" applyAlignment="1">
      <alignment horizontal="left" vertical="top" wrapText="1"/>
    </xf>
    <xf numFmtId="0" fontId="91" fillId="2" borderId="41" xfId="0" applyFont="1" applyFill="1" applyBorder="1"/>
    <xf numFmtId="0" fontId="88" fillId="0" borderId="41" xfId="0" applyFont="1" applyBorder="1" applyAlignment="1">
      <alignment vertical="center" wrapText="1"/>
    </xf>
    <xf numFmtId="0" fontId="86" fillId="0" borderId="36" xfId="0" applyFont="1" applyBorder="1" applyAlignment="1">
      <alignment vertical="center" wrapText="1"/>
    </xf>
    <xf numFmtId="43" fontId="74" fillId="2" borderId="41" xfId="7" applyFont="1" applyFill="1" applyBorder="1" applyAlignment="1">
      <alignment vertical="center"/>
    </xf>
    <xf numFmtId="0" fontId="74" fillId="2" borderId="41" xfId="0" applyFont="1" applyFill="1" applyBorder="1" applyAlignment="1">
      <alignment horizontal="center" vertical="top" wrapText="1"/>
    </xf>
    <xf numFmtId="0" fontId="75" fillId="0" borderId="41" xfId="0" applyFont="1" applyBorder="1" applyAlignment="1">
      <alignment horizontal="left" vertical="top" wrapText="1"/>
    </xf>
    <xf numFmtId="0" fontId="18" fillId="2" borderId="41" xfId="0" applyFont="1" applyFill="1" applyBorder="1" applyAlignment="1">
      <alignment horizontal="left" vertical="top" wrapText="1"/>
    </xf>
    <xf numFmtId="0" fontId="74" fillId="2" borderId="41" xfId="0" applyFont="1" applyFill="1" applyBorder="1" applyAlignment="1">
      <alignment horizontal="left" vertical="center" wrapText="1"/>
    </xf>
    <xf numFmtId="0" fontId="18" fillId="2" borderId="41" xfId="0" applyFont="1" applyFill="1" applyBorder="1" applyAlignment="1">
      <alignment vertical="top" wrapText="1"/>
    </xf>
    <xf numFmtId="0" fontId="18" fillId="2" borderId="41" xfId="0" applyFont="1" applyFill="1" applyBorder="1" applyAlignment="1">
      <alignment horizontal="center"/>
    </xf>
    <xf numFmtId="0" fontId="86" fillId="2" borderId="41" xfId="165" applyFont="1" applyFill="1" applyBorder="1">
      <alignment horizontal="left" vertical="top" wrapText="1"/>
    </xf>
    <xf numFmtId="0" fontId="74" fillId="0" borderId="41" xfId="0" applyFont="1" applyBorder="1" applyAlignment="1">
      <alignment horizontal="left" vertical="top" wrapText="1"/>
    </xf>
    <xf numFmtId="0" fontId="18" fillId="0" borderId="41" xfId="96" applyFont="1" applyBorder="1" applyAlignment="1">
      <alignment horizontal="left" vertical="center" wrapText="1"/>
    </xf>
    <xf numFmtId="0" fontId="74" fillId="2" borderId="41" xfId="0" applyFont="1" applyFill="1" applyBorder="1"/>
    <xf numFmtId="0" fontId="75" fillId="2" borderId="0" xfId="0" applyFont="1" applyFill="1"/>
    <xf numFmtId="0" fontId="74" fillId="2" borderId="0" xfId="0" applyFont="1" applyFill="1" applyAlignment="1">
      <alignment wrapText="1"/>
    </xf>
    <xf numFmtId="0" fontId="74" fillId="2" borderId="0" xfId="0" applyFont="1" applyFill="1" applyAlignment="1">
      <alignment horizontal="center" wrapText="1"/>
    </xf>
    <xf numFmtId="0" fontId="74" fillId="2" borderId="0" xfId="0" applyFont="1" applyFill="1" applyAlignment="1">
      <alignment horizontal="right" wrapText="1"/>
    </xf>
    <xf numFmtId="49" fontId="74" fillId="2" borderId="41" xfId="3810" applyNumberFormat="1" applyFont="1" applyFill="1" applyBorder="1" applyAlignment="1">
      <alignment horizontal="left" vertical="center" wrapText="1"/>
    </xf>
    <xf numFmtId="169" fontId="74" fillId="2" borderId="41" xfId="6" applyNumberFormat="1" applyFont="1" applyFill="1" applyBorder="1">
      <alignment horizontal="right" vertical="top"/>
    </xf>
    <xf numFmtId="167" fontId="74" fillId="2" borderId="0" xfId="0" applyNumberFormat="1" applyFont="1" applyFill="1"/>
    <xf numFmtId="174" fontId="74" fillId="2" borderId="0" xfId="7" applyNumberFormat="1" applyFont="1" applyFill="1" applyBorder="1" applyAlignment="1">
      <alignment horizontal="center" wrapText="1"/>
    </xf>
    <xf numFmtId="174" fontId="74" fillId="2" borderId="0" xfId="0" applyNumberFormat="1" applyFont="1" applyFill="1"/>
    <xf numFmtId="169" fontId="74" fillId="2" borderId="41" xfId="7" applyNumberFormat="1" applyFont="1" applyFill="1" applyBorder="1" applyAlignment="1">
      <alignment horizontal="right" vertical="center" wrapText="1"/>
    </xf>
    <xf numFmtId="165" fontId="74" fillId="2" borderId="0" xfId="0" applyNumberFormat="1" applyFont="1" applyFill="1"/>
    <xf numFmtId="175" fontId="74" fillId="2" borderId="0" xfId="0" applyNumberFormat="1" applyFont="1" applyFill="1"/>
    <xf numFmtId="166" fontId="74" fillId="2" borderId="0" xfId="0" applyNumberFormat="1" applyFont="1" applyFill="1"/>
    <xf numFmtId="0" fontId="98" fillId="2" borderId="0" xfId="0" applyFont="1" applyFill="1"/>
    <xf numFmtId="43" fontId="99" fillId="2" borderId="0" xfId="2022" applyFont="1" applyFill="1" applyAlignment="1">
      <alignment horizontal="center" wrapText="1"/>
    </xf>
    <xf numFmtId="166" fontId="98" fillId="2" borderId="0" xfId="2022" applyNumberFormat="1" applyFont="1" applyFill="1" applyAlignment="1">
      <alignment horizontal="right"/>
    </xf>
    <xf numFmtId="166" fontId="99" fillId="2" borderId="41" xfId="2022" applyNumberFormat="1" applyFont="1" applyFill="1" applyBorder="1" applyAlignment="1">
      <alignment horizontal="center" vertical="center"/>
    </xf>
    <xf numFmtId="43" fontId="99" fillId="2" borderId="41" xfId="2022" applyFont="1" applyFill="1" applyBorder="1" applyAlignment="1">
      <alignment wrapText="1"/>
    </xf>
    <xf numFmtId="166" fontId="99" fillId="2" borderId="41" xfId="2022" applyNumberFormat="1" applyFont="1" applyFill="1" applyBorder="1" applyAlignment="1"/>
    <xf numFmtId="43" fontId="99" fillId="2" borderId="41" xfId="2022" applyFont="1" applyFill="1" applyBorder="1" applyAlignment="1">
      <alignment horizontal="right" wrapText="1"/>
    </xf>
    <xf numFmtId="43" fontId="99" fillId="2" borderId="0" xfId="2022" applyFont="1" applyFill="1" applyBorder="1"/>
    <xf numFmtId="166" fontId="99" fillId="2" borderId="41" xfId="165" applyNumberFormat="1" applyFont="1" applyFill="1" applyBorder="1" applyAlignment="1">
      <alignment wrapText="1"/>
    </xf>
    <xf numFmtId="166" fontId="99" fillId="2" borderId="41" xfId="165" applyNumberFormat="1" applyFont="1" applyFill="1" applyBorder="1" applyAlignment="1">
      <alignment horizontal="right" wrapText="1"/>
    </xf>
    <xf numFmtId="166" fontId="99" fillId="2" borderId="41" xfId="165" applyNumberFormat="1" applyFont="1" applyFill="1" applyBorder="1" applyAlignment="1">
      <alignment vertical="center" wrapText="1"/>
    </xf>
    <xf numFmtId="0" fontId="98" fillId="2" borderId="41" xfId="0" applyFont="1" applyFill="1" applyBorder="1" applyAlignment="1">
      <alignment horizontal="center" vertical="center" wrapText="1"/>
    </xf>
    <xf numFmtId="43" fontId="99" fillId="2" borderId="0" xfId="2022" applyFont="1" applyFill="1"/>
    <xf numFmtId="37" fontId="75" fillId="2" borderId="41" xfId="0" applyNumberFormat="1" applyFont="1" applyFill="1" applyBorder="1" applyAlignment="1">
      <alignment vertical="center" wrapText="1"/>
    </xf>
    <xf numFmtId="0" fontId="74" fillId="2" borderId="41" xfId="0" applyFont="1" applyFill="1" applyBorder="1" applyAlignment="1">
      <alignment horizontal="right" vertical="center" wrapText="1"/>
    </xf>
    <xf numFmtId="168" fontId="18" fillId="57" borderId="25" xfId="96" applyNumberFormat="1" applyFont="1" applyFill="1" applyBorder="1" applyAlignment="1">
      <alignment horizontal="center" vertical="center" wrapText="1"/>
    </xf>
    <xf numFmtId="168" fontId="18" fillId="58" borderId="25" xfId="96" applyNumberFormat="1" applyFont="1" applyFill="1" applyBorder="1" applyAlignment="1">
      <alignment horizontal="center" vertical="top" wrapText="1"/>
    </xf>
    <xf numFmtId="43" fontId="18" fillId="2" borderId="41" xfId="2022" applyFont="1" applyFill="1" applyBorder="1" applyAlignment="1">
      <alignment wrapText="1"/>
    </xf>
    <xf numFmtId="43" fontId="74" fillId="2" borderId="41" xfId="2022" applyFont="1" applyFill="1" applyBorder="1" applyAlignment="1">
      <alignment vertical="center" wrapText="1"/>
    </xf>
    <xf numFmtId="43" fontId="18" fillId="2" borderId="41" xfId="2022" applyFont="1" applyFill="1" applyBorder="1" applyAlignment="1">
      <alignment vertical="center" wrapText="1"/>
    </xf>
    <xf numFmtId="43" fontId="18" fillId="2" borderId="0" xfId="7" applyFont="1" applyFill="1"/>
    <xf numFmtId="0" fontId="99" fillId="2" borderId="0" xfId="1734" applyFont="1" applyFill="1"/>
    <xf numFmtId="0" fontId="99" fillId="2" borderId="0" xfId="1734" applyFont="1" applyFill="1" applyAlignment="1">
      <alignment horizontal="center" vertical="center"/>
    </xf>
    <xf numFmtId="0" fontId="99" fillId="2" borderId="0" xfId="299" applyFont="1" applyFill="1"/>
    <xf numFmtId="0" fontId="99" fillId="2" borderId="0" xfId="1734" applyFont="1" applyFill="1" applyAlignment="1">
      <alignment horizontal="right" vertical="center"/>
    </xf>
    <xf numFmtId="0" fontId="101" fillId="2" borderId="0" xfId="0" applyFont="1" applyFill="1"/>
    <xf numFmtId="0" fontId="99" fillId="2" borderId="41" xfId="0" applyFont="1" applyFill="1" applyBorder="1" applyAlignment="1">
      <alignment horizontal="center" vertical="center" wrapText="1"/>
    </xf>
    <xf numFmtId="0" fontId="100" fillId="2" borderId="41" xfId="0" applyFont="1" applyFill="1" applyBorder="1" applyAlignment="1">
      <alignment horizontal="left" vertical="top" wrapText="1"/>
    </xf>
    <xf numFmtId="168" fontId="100" fillId="2" borderId="41" xfId="3811" applyNumberFormat="1" applyFont="1" applyFill="1" applyBorder="1" applyAlignment="1">
      <alignment horizontal="right" vertical="top"/>
    </xf>
    <xf numFmtId="0" fontId="99" fillId="2" borderId="41" xfId="0" applyFont="1" applyFill="1" applyBorder="1" applyAlignment="1">
      <alignment horizontal="center" vertical="top" wrapText="1"/>
    </xf>
    <xf numFmtId="0" fontId="99" fillId="2" borderId="41" xfId="0" applyFont="1" applyFill="1" applyBorder="1" applyAlignment="1">
      <alignment horizontal="left" vertical="top" wrapText="1"/>
    </xf>
    <xf numFmtId="0" fontId="100" fillId="2" borderId="41" xfId="0" applyFont="1" applyFill="1" applyBorder="1" applyAlignment="1">
      <alignment horizontal="center" vertical="center" wrapText="1"/>
    </xf>
    <xf numFmtId="0" fontId="100" fillId="2" borderId="41" xfId="0" applyFont="1" applyFill="1" applyBorder="1" applyAlignment="1">
      <alignment horizontal="center" vertical="top" wrapText="1"/>
    </xf>
    <xf numFmtId="0" fontId="100" fillId="2" borderId="41" xfId="0" applyFont="1" applyFill="1" applyBorder="1" applyAlignment="1">
      <alignment horizontal="left" vertical="center" wrapText="1"/>
    </xf>
    <xf numFmtId="168" fontId="100" fillId="2" borderId="41" xfId="0" applyNumberFormat="1" applyFont="1" applyFill="1" applyBorder="1" applyAlignment="1">
      <alignment horizontal="right" vertical="top" wrapText="1"/>
    </xf>
    <xf numFmtId="0" fontId="99" fillId="2" borderId="29" xfId="0" applyFont="1" applyFill="1" applyBorder="1" applyAlignment="1">
      <alignment horizontal="center" vertical="center" wrapText="1"/>
    </xf>
    <xf numFmtId="168" fontId="99" fillId="2" borderId="41" xfId="0" applyNumberFormat="1" applyFont="1" applyFill="1" applyBorder="1" applyAlignment="1">
      <alignment horizontal="right" vertical="top" wrapText="1"/>
    </xf>
    <xf numFmtId="43" fontId="74" fillId="2" borderId="0" xfId="7" applyFont="1" applyFill="1" applyAlignment="1">
      <alignment vertical="top"/>
    </xf>
    <xf numFmtId="43" fontId="95" fillId="2" borderId="0" xfId="7" applyFont="1" applyFill="1"/>
    <xf numFmtId="0" fontId="74" fillId="2" borderId="41" xfId="0" applyFont="1" applyFill="1" applyBorder="1" applyAlignment="1">
      <alignment horizontal="center" vertical="top" wrapText="1"/>
    </xf>
    <xf numFmtId="0" fontId="74" fillId="2" borderId="2" xfId="0" applyFont="1" applyFill="1" applyBorder="1" applyAlignment="1">
      <alignment horizontal="center"/>
    </xf>
    <xf numFmtId="0" fontId="91" fillId="2" borderId="2" xfId="0" applyFont="1" applyFill="1" applyBorder="1" applyAlignment="1">
      <alignment horizontal="center"/>
    </xf>
    <xf numFmtId="0" fontId="75" fillId="2" borderId="41" xfId="0" applyFont="1" applyFill="1" applyBorder="1" applyAlignment="1">
      <alignment horizontal="center" vertical="center" wrapText="1"/>
    </xf>
    <xf numFmtId="0" fontId="74" fillId="2" borderId="41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74" fillId="2" borderId="0" xfId="0" applyFont="1" applyFill="1" applyAlignment="1">
      <alignment horizontal="center" wrapText="1"/>
    </xf>
    <xf numFmtId="0" fontId="74" fillId="2" borderId="0" xfId="0" applyFont="1" applyFill="1" applyAlignment="1">
      <alignment horizontal="right" vertical="center"/>
    </xf>
    <xf numFmtId="0" fontId="97" fillId="2" borderId="0" xfId="0" applyFont="1" applyFill="1" applyAlignment="1">
      <alignment horizontal="center" vertical="center" wrapText="1"/>
    </xf>
    <xf numFmtId="43" fontId="99" fillId="2" borderId="41" xfId="2022" applyFont="1" applyFill="1" applyBorder="1" applyAlignment="1">
      <alignment horizontal="center" vertical="center" wrapText="1"/>
    </xf>
    <xf numFmtId="166" fontId="99" fillId="2" borderId="42" xfId="2022" applyNumberFormat="1" applyFont="1" applyFill="1" applyBorder="1" applyAlignment="1">
      <alignment horizontal="center" vertical="center" wrapText="1"/>
    </xf>
    <xf numFmtId="166" fontId="99" fillId="2" borderId="32" xfId="2022" applyNumberFormat="1" applyFont="1" applyFill="1" applyBorder="1" applyAlignment="1">
      <alignment horizontal="center" vertical="center" wrapText="1"/>
    </xf>
    <xf numFmtId="166" fontId="99" fillId="2" borderId="36" xfId="2022" applyNumberFormat="1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left" vertical="center" wrapText="1"/>
    </xf>
    <xf numFmtId="0" fontId="74" fillId="0" borderId="31" xfId="0" applyFont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74" fillId="2" borderId="31" xfId="0" applyFont="1" applyFill="1" applyBorder="1" applyAlignment="1">
      <alignment horizontal="center" vertical="center" wrapText="1"/>
    </xf>
    <xf numFmtId="0" fontId="74" fillId="2" borderId="22" xfId="0" applyFont="1" applyFill="1" applyBorder="1" applyAlignment="1">
      <alignment horizontal="center" vertical="top" wrapText="1"/>
    </xf>
    <xf numFmtId="0" fontId="74" fillId="2" borderId="1" xfId="0" applyFont="1" applyFill="1" applyBorder="1" applyAlignment="1">
      <alignment horizontal="center" vertical="top" wrapText="1"/>
    </xf>
    <xf numFmtId="0" fontId="74" fillId="2" borderId="2" xfId="0" applyFont="1" applyFill="1" applyBorder="1" applyAlignment="1">
      <alignment horizontal="center" vertical="top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49" fontId="18" fillId="2" borderId="22" xfId="0" applyNumberFormat="1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49" fontId="18" fillId="2" borderId="2" xfId="0" applyNumberFormat="1" applyFont="1" applyFill="1" applyBorder="1" applyAlignment="1">
      <alignment horizontal="center" vertical="top" wrapText="1"/>
    </xf>
    <xf numFmtId="0" fontId="74" fillId="2" borderId="41" xfId="0" applyFont="1" applyFill="1" applyBorder="1" applyAlignment="1">
      <alignment horizontal="center" vertical="top" wrapText="1"/>
    </xf>
    <xf numFmtId="0" fontId="18" fillId="2" borderId="41" xfId="0" applyFont="1" applyFill="1" applyBorder="1" applyAlignment="1">
      <alignment horizontal="left" vertical="top" wrapText="1"/>
    </xf>
    <xf numFmtId="0" fontId="18" fillId="2" borderId="41" xfId="0" applyFont="1" applyFill="1" applyBorder="1" applyAlignment="1">
      <alignment horizontal="center" vertical="top" wrapText="1"/>
    </xf>
    <xf numFmtId="49" fontId="18" fillId="2" borderId="41" xfId="0" applyNumberFormat="1" applyFont="1" applyFill="1" applyBorder="1" applyAlignment="1">
      <alignment horizontal="center" vertical="top" wrapText="1"/>
    </xf>
    <xf numFmtId="0" fontId="18" fillId="2" borderId="22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74" fillId="2" borderId="0" xfId="0" applyFont="1" applyFill="1" applyAlignment="1">
      <alignment horizontal="right" vertical="top"/>
    </xf>
    <xf numFmtId="0" fontId="74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" wrapText="1"/>
    </xf>
    <xf numFmtId="0" fontId="74" fillId="2" borderId="21" xfId="0" applyFont="1" applyFill="1" applyBorder="1" applyAlignment="1">
      <alignment horizontal="center" vertical="center" wrapText="1"/>
    </xf>
    <xf numFmtId="0" fontId="74" fillId="2" borderId="30" xfId="0" applyFont="1" applyFill="1" applyBorder="1" applyAlignment="1">
      <alignment horizontal="center" vertical="center" wrapText="1"/>
    </xf>
    <xf numFmtId="0" fontId="74" fillId="2" borderId="32" xfId="0" applyFont="1" applyFill="1" applyBorder="1" applyAlignment="1">
      <alignment horizontal="center" vertical="center" wrapText="1"/>
    </xf>
    <xf numFmtId="0" fontId="74" fillId="2" borderId="28" xfId="0" applyFont="1" applyFill="1" applyBorder="1" applyAlignment="1">
      <alignment horizontal="center" vertical="center" wrapText="1"/>
    </xf>
    <xf numFmtId="0" fontId="74" fillId="2" borderId="22" xfId="0" applyFont="1" applyFill="1" applyBorder="1" applyAlignment="1">
      <alignment horizontal="center"/>
    </xf>
    <xf numFmtId="0" fontId="74" fillId="2" borderId="1" xfId="0" applyFont="1" applyFill="1" applyBorder="1" applyAlignment="1">
      <alignment horizontal="center"/>
    </xf>
    <xf numFmtId="0" fontId="74" fillId="2" borderId="2" xfId="0" applyFont="1" applyFill="1" applyBorder="1" applyAlignment="1">
      <alignment horizontal="center"/>
    </xf>
    <xf numFmtId="168" fontId="74" fillId="2" borderId="26" xfId="96" applyNumberFormat="1" applyFont="1" applyFill="1" applyBorder="1" applyAlignment="1">
      <alignment horizontal="center" vertical="center" wrapText="1"/>
    </xf>
    <xf numFmtId="168" fontId="74" fillId="2" borderId="27" xfId="96" applyNumberFormat="1" applyFont="1" applyFill="1" applyBorder="1" applyAlignment="1">
      <alignment horizontal="center" vertical="center" wrapText="1"/>
    </xf>
    <xf numFmtId="168" fontId="74" fillId="2" borderId="28" xfId="96" applyNumberFormat="1" applyFont="1" applyFill="1" applyBorder="1" applyAlignment="1">
      <alignment horizontal="center" vertical="center" wrapText="1"/>
    </xf>
    <xf numFmtId="49" fontId="18" fillId="2" borderId="26" xfId="96" applyNumberFormat="1" applyFont="1" applyFill="1" applyBorder="1" applyAlignment="1">
      <alignment horizontal="center" vertical="center" wrapText="1"/>
    </xf>
    <xf numFmtId="49" fontId="18" fillId="2" borderId="28" xfId="96" applyNumberFormat="1" applyFont="1" applyFill="1" applyBorder="1" applyAlignment="1">
      <alignment horizontal="center" vertical="center" wrapText="1"/>
    </xf>
    <xf numFmtId="168" fontId="18" fillId="2" borderId="22" xfId="96" applyNumberFormat="1" applyFont="1" applyFill="1" applyBorder="1" applyAlignment="1">
      <alignment horizontal="center" vertical="center" wrapText="1"/>
    </xf>
    <xf numFmtId="168" fontId="18" fillId="2" borderId="2" xfId="96" applyNumberFormat="1" applyFont="1" applyFill="1" applyBorder="1" applyAlignment="1">
      <alignment horizontal="center" vertical="center" wrapText="1"/>
    </xf>
    <xf numFmtId="0" fontId="18" fillId="2" borderId="22" xfId="96" applyFont="1" applyFill="1" applyBorder="1" applyAlignment="1">
      <alignment horizontal="center" vertical="center" wrapText="1"/>
    </xf>
    <xf numFmtId="0" fontId="18" fillId="2" borderId="2" xfId="96" applyFont="1" applyFill="1" applyBorder="1" applyAlignment="1">
      <alignment horizontal="center" vertical="center" wrapText="1"/>
    </xf>
    <xf numFmtId="169" fontId="74" fillId="2" borderId="0" xfId="96" applyNumberFormat="1" applyFont="1" applyFill="1" applyAlignment="1">
      <alignment horizontal="right" vertical="top" wrapText="1"/>
    </xf>
    <xf numFmtId="169" fontId="74" fillId="2" borderId="0" xfId="96" applyNumberFormat="1" applyFont="1" applyFill="1" applyAlignment="1">
      <alignment horizontal="right" vertical="center" wrapText="1"/>
    </xf>
    <xf numFmtId="49" fontId="18" fillId="2" borderId="0" xfId="96" applyNumberFormat="1" applyFont="1" applyFill="1" applyAlignment="1">
      <alignment horizontal="center" vertical="center" wrapText="1"/>
    </xf>
    <xf numFmtId="0" fontId="74" fillId="2" borderId="0" xfId="1660" applyFont="1" applyFill="1" applyAlignment="1">
      <alignment vertical="center" wrapText="1"/>
    </xf>
    <xf numFmtId="0" fontId="74" fillId="2" borderId="29" xfId="2028" applyFont="1" applyFill="1" applyBorder="1" applyAlignment="1">
      <alignment horizontal="right"/>
    </xf>
    <xf numFmtId="0" fontId="91" fillId="2" borderId="22" xfId="0" applyFont="1" applyFill="1" applyBorder="1" applyAlignment="1">
      <alignment horizontal="center"/>
    </xf>
    <xf numFmtId="0" fontId="91" fillId="2" borderId="1" xfId="0" applyFont="1" applyFill="1" applyBorder="1" applyAlignment="1">
      <alignment horizontal="center"/>
    </xf>
    <xf numFmtId="0" fontId="91" fillId="2" borderId="2" xfId="0" applyFont="1" applyFill="1" applyBorder="1" applyAlignment="1">
      <alignment horizontal="center"/>
    </xf>
    <xf numFmtId="166" fontId="74" fillId="2" borderId="0" xfId="253" applyNumberFormat="1" applyFont="1" applyFill="1" applyAlignment="1">
      <alignment horizontal="right" vertical="top" wrapText="1"/>
    </xf>
    <xf numFmtId="166" fontId="74" fillId="2" borderId="0" xfId="253" applyNumberFormat="1" applyFont="1" applyFill="1" applyAlignment="1">
      <alignment horizontal="right" wrapText="1"/>
    </xf>
    <xf numFmtId="0" fontId="18" fillId="2" borderId="0" xfId="299" applyFont="1" applyFill="1" applyAlignment="1">
      <alignment horizontal="center" vertical="center" wrapText="1"/>
    </xf>
    <xf numFmtId="166" fontId="74" fillId="2" borderId="30" xfId="96" applyNumberFormat="1" applyFont="1" applyFill="1" applyBorder="1" applyAlignment="1">
      <alignment horizontal="center" vertical="center" wrapText="1"/>
    </xf>
    <xf numFmtId="166" fontId="74" fillId="2" borderId="32" xfId="96" applyNumberFormat="1" applyFont="1" applyFill="1" applyBorder="1" applyAlignment="1">
      <alignment horizontal="center" vertical="center" wrapText="1"/>
    </xf>
    <xf numFmtId="166" fontId="74" fillId="2" borderId="28" xfId="96" applyNumberFormat="1" applyFont="1" applyFill="1" applyBorder="1" applyAlignment="1">
      <alignment horizontal="center" vertical="center" wrapText="1"/>
    </xf>
    <xf numFmtId="0" fontId="99" fillId="2" borderId="43" xfId="0" applyFont="1" applyFill="1" applyBorder="1" applyAlignment="1">
      <alignment horizontal="center" vertical="top" wrapText="1"/>
    </xf>
    <xf numFmtId="0" fontId="99" fillId="2" borderId="45" xfId="0" applyFont="1" applyFill="1" applyBorder="1" applyAlignment="1">
      <alignment horizontal="center" vertical="top" wrapText="1"/>
    </xf>
    <xf numFmtId="0" fontId="99" fillId="2" borderId="0" xfId="1734" applyFont="1" applyFill="1" applyAlignment="1">
      <alignment horizontal="right" vertical="top"/>
    </xf>
    <xf numFmtId="0" fontId="99" fillId="2" borderId="0" xfId="1734" applyFont="1" applyFill="1" applyAlignment="1">
      <alignment horizontal="right" vertical="center"/>
    </xf>
    <xf numFmtId="0" fontId="100" fillId="2" borderId="43" xfId="1734" applyFont="1" applyFill="1" applyBorder="1" applyAlignment="1">
      <alignment horizontal="center" vertical="center" wrapText="1"/>
    </xf>
    <xf numFmtId="0" fontId="100" fillId="2" borderId="44" xfId="1734" applyFont="1" applyFill="1" applyBorder="1" applyAlignment="1">
      <alignment horizontal="center" vertical="center" wrapText="1"/>
    </xf>
    <xf numFmtId="0" fontId="100" fillId="2" borderId="45" xfId="1734" applyFont="1" applyFill="1" applyBorder="1" applyAlignment="1">
      <alignment horizontal="center" vertical="center" wrapText="1"/>
    </xf>
    <xf numFmtId="0" fontId="100" fillId="2" borderId="46" xfId="1734" applyFont="1" applyFill="1" applyBorder="1" applyAlignment="1">
      <alignment horizontal="center" vertical="center" wrapText="1"/>
    </xf>
    <xf numFmtId="0" fontId="100" fillId="2" borderId="29" xfId="1734" applyFont="1" applyFill="1" applyBorder="1" applyAlignment="1">
      <alignment horizontal="center" vertical="center" wrapText="1"/>
    </xf>
    <xf numFmtId="0" fontId="100" fillId="2" borderId="47" xfId="1734" applyFont="1" applyFill="1" applyBorder="1" applyAlignment="1">
      <alignment horizontal="center" vertical="center" wrapText="1"/>
    </xf>
    <xf numFmtId="0" fontId="99" fillId="2" borderId="41" xfId="0" applyFont="1" applyFill="1" applyBorder="1" applyAlignment="1">
      <alignment horizontal="center" vertical="center" wrapText="1"/>
    </xf>
    <xf numFmtId="0" fontId="99" fillId="2" borderId="41" xfId="107" applyFont="1" applyFill="1" applyBorder="1" applyAlignment="1">
      <alignment horizontal="center" vertical="center" wrapText="1"/>
    </xf>
    <xf numFmtId="168" fontId="99" fillId="2" borderId="41" xfId="0" applyNumberFormat="1" applyFont="1" applyFill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center" vertical="center" wrapText="1"/>
    </xf>
    <xf numFmtId="0" fontId="75" fillId="2" borderId="22" xfId="0" applyFont="1" applyFill="1" applyBorder="1" applyAlignment="1">
      <alignment horizontal="center" vertical="center" wrapText="1"/>
    </xf>
    <xf numFmtId="0" fontId="75" fillId="2" borderId="2" xfId="0" applyFont="1" applyFill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left" vertical="center" wrapText="1"/>
    </xf>
    <xf numFmtId="0" fontId="74" fillId="2" borderId="41" xfId="0" applyFont="1" applyFill="1" applyBorder="1" applyAlignment="1">
      <alignment horizontal="center" vertical="center" wrapText="1"/>
    </xf>
    <xf numFmtId="0" fontId="75" fillId="2" borderId="41" xfId="0" applyFont="1" applyFill="1" applyBorder="1" applyAlignment="1">
      <alignment horizontal="center" vertical="center" wrapText="1"/>
    </xf>
    <xf numFmtId="166" fontId="75" fillId="2" borderId="0" xfId="253" applyNumberFormat="1" applyFont="1" applyFill="1" applyAlignment="1">
      <alignment horizontal="right" wrapText="1"/>
    </xf>
    <xf numFmtId="166" fontId="75" fillId="2" borderId="0" xfId="253" applyNumberFormat="1" applyFont="1" applyFill="1" applyAlignment="1">
      <alignment horizontal="right" vertical="top" wrapText="1"/>
    </xf>
    <xf numFmtId="0" fontId="18" fillId="58" borderId="31" xfId="0" applyFont="1" applyFill="1" applyBorder="1" applyAlignment="1">
      <alignment horizontal="center" vertical="top" wrapText="1"/>
    </xf>
    <xf numFmtId="0" fontId="74" fillId="0" borderId="30" xfId="0" applyFont="1" applyBorder="1" applyAlignment="1">
      <alignment horizontal="center" vertical="center" wrapText="1"/>
    </xf>
    <xf numFmtId="0" fontId="74" fillId="0" borderId="32" xfId="0" applyFont="1" applyBorder="1" applyAlignment="1">
      <alignment horizontal="center" vertical="center" wrapText="1"/>
    </xf>
    <xf numFmtId="0" fontId="74" fillId="0" borderId="28" xfId="0" applyFont="1" applyBorder="1" applyAlignment="1">
      <alignment horizontal="center" vertical="center" wrapText="1"/>
    </xf>
    <xf numFmtId="0" fontId="91" fillId="0" borderId="31" xfId="0" applyFont="1" applyBorder="1" applyAlignment="1">
      <alignment horizontal="left" vertical="top" wrapText="1"/>
    </xf>
    <xf numFmtId="0" fontId="18" fillId="57" borderId="31" xfId="0" applyFont="1" applyFill="1" applyBorder="1" applyAlignment="1">
      <alignment horizontal="left" vertical="top" wrapText="1"/>
    </xf>
    <xf numFmtId="0" fontId="18" fillId="2" borderId="36" xfId="0" applyFont="1" applyFill="1" applyBorder="1" applyAlignment="1">
      <alignment horizontal="center" vertical="center" wrapText="1"/>
    </xf>
    <xf numFmtId="0" fontId="74" fillId="2" borderId="0" xfId="1734" applyFont="1" applyFill="1"/>
    <xf numFmtId="0" fontId="74" fillId="2" borderId="0" xfId="1734" applyFont="1" applyFill="1" applyAlignment="1">
      <alignment vertical="center"/>
    </xf>
    <xf numFmtId="0" fontId="74" fillId="2" borderId="0" xfId="1734" applyFont="1" applyFill="1" applyAlignment="1">
      <alignment horizontal="center" vertical="center"/>
    </xf>
    <xf numFmtId="0" fontId="74" fillId="2" borderId="0" xfId="1734" applyFont="1" applyFill="1" applyAlignment="1">
      <alignment horizontal="right" vertical="top"/>
    </xf>
    <xf numFmtId="0" fontId="74" fillId="2" borderId="0" xfId="1734" applyFont="1" applyFill="1" applyAlignment="1">
      <alignment horizontal="right" vertical="center"/>
    </xf>
    <xf numFmtId="0" fontId="74" fillId="2" borderId="0" xfId="1734" applyFont="1" applyFill="1" applyAlignment="1">
      <alignment horizontal="right" vertical="center"/>
    </xf>
    <xf numFmtId="0" fontId="18" fillId="0" borderId="41" xfId="1734" applyFont="1" applyFill="1" applyBorder="1" applyAlignment="1">
      <alignment horizontal="center" vertical="center" wrapText="1"/>
    </xf>
    <xf numFmtId="0" fontId="18" fillId="2" borderId="0" xfId="1734" applyFont="1" applyFill="1" applyBorder="1" applyAlignment="1">
      <alignment horizontal="center" vertical="center" wrapText="1"/>
    </xf>
    <xf numFmtId="0" fontId="74" fillId="2" borderId="41" xfId="1735" applyFont="1" applyFill="1" applyBorder="1" applyAlignment="1">
      <alignment horizontal="center" vertical="center" wrapText="1"/>
    </xf>
    <xf numFmtId="0" fontId="74" fillId="0" borderId="41" xfId="8" applyFont="1" applyFill="1" applyBorder="1" applyAlignment="1">
      <alignment horizontal="center" vertical="center" wrapText="1"/>
    </xf>
    <xf numFmtId="0" fontId="74" fillId="2" borderId="41" xfId="1735" applyFont="1" applyFill="1" applyBorder="1" applyAlignment="1">
      <alignment horizontal="center" vertical="center" wrapText="1"/>
    </xf>
    <xf numFmtId="0" fontId="74" fillId="2" borderId="41" xfId="1736" applyFont="1" applyFill="1" applyBorder="1" applyAlignment="1">
      <alignment horizontal="center" vertical="center"/>
    </xf>
    <xf numFmtId="0" fontId="74" fillId="2" borderId="41" xfId="1735" applyFont="1" applyFill="1" applyBorder="1" applyAlignment="1">
      <alignment horizontal="center"/>
    </xf>
    <xf numFmtId="0" fontId="74" fillId="2" borderId="42" xfId="1735" applyFont="1" applyFill="1" applyBorder="1" applyAlignment="1">
      <alignment horizontal="center" wrapText="1"/>
    </xf>
    <xf numFmtId="0" fontId="74" fillId="2" borderId="32" xfId="1735" applyFont="1" applyFill="1" applyBorder="1" applyAlignment="1">
      <alignment horizontal="center" wrapText="1"/>
    </xf>
    <xf numFmtId="0" fontId="74" fillId="2" borderId="36" xfId="1735" applyFont="1" applyFill="1" applyBorder="1" applyAlignment="1">
      <alignment horizontal="center" wrapText="1"/>
    </xf>
    <xf numFmtId="0" fontId="18" fillId="58" borderId="42" xfId="0" applyFont="1" applyFill="1" applyBorder="1" applyAlignment="1">
      <alignment vertical="top" wrapText="1"/>
    </xf>
    <xf numFmtId="0" fontId="18" fillId="58" borderId="32" xfId="0" applyFont="1" applyFill="1" applyBorder="1" applyAlignment="1">
      <alignment vertical="top" wrapText="1"/>
    </xf>
    <xf numFmtId="0" fontId="18" fillId="58" borderId="36" xfId="0" applyFont="1" applyFill="1" applyBorder="1" applyAlignment="1">
      <alignment vertical="top" wrapText="1"/>
    </xf>
    <xf numFmtId="166" fontId="18" fillId="58" borderId="41" xfId="7" applyNumberFormat="1" applyFont="1" applyFill="1" applyBorder="1" applyAlignment="1">
      <alignment vertical="top" wrapText="1"/>
    </xf>
    <xf numFmtId="166" fontId="74" fillId="0" borderId="0" xfId="0" applyNumberFormat="1" applyFont="1" applyFill="1"/>
    <xf numFmtId="0" fontId="74" fillId="0" borderId="0" xfId="0" applyFont="1" applyFill="1"/>
    <xf numFmtId="0" fontId="74" fillId="57" borderId="41" xfId="0" applyFont="1" applyFill="1" applyBorder="1" applyAlignment="1">
      <alignment wrapText="1"/>
    </xf>
    <xf numFmtId="0" fontId="74" fillId="57" borderId="42" xfId="0" applyFont="1" applyFill="1" applyBorder="1" applyAlignment="1">
      <alignment horizontal="left" vertical="center" wrapText="1"/>
    </xf>
    <xf numFmtId="0" fontId="74" fillId="57" borderId="32" xfId="0" applyFont="1" applyFill="1" applyBorder="1" applyAlignment="1">
      <alignment horizontal="left" vertical="center" wrapText="1"/>
    </xf>
    <xf numFmtId="0" fontId="74" fillId="57" borderId="36" xfId="0" applyFont="1" applyFill="1" applyBorder="1" applyAlignment="1">
      <alignment horizontal="left" vertical="center" wrapText="1"/>
    </xf>
    <xf numFmtId="166" fontId="74" fillId="57" borderId="36" xfId="0" applyNumberFormat="1" applyFont="1" applyFill="1" applyBorder="1" applyAlignment="1">
      <alignment horizontal="right" vertical="center" wrapText="1"/>
    </xf>
    <xf numFmtId="0" fontId="74" fillId="0" borderId="41" xfId="0" applyFont="1" applyFill="1" applyBorder="1" applyAlignment="1">
      <alignment vertical="top" wrapText="1"/>
    </xf>
    <xf numFmtId="0" fontId="74" fillId="0" borderId="41" xfId="0" applyFont="1" applyFill="1" applyBorder="1" applyAlignment="1">
      <alignment horizontal="left" vertical="top" wrapText="1"/>
    </xf>
    <xf numFmtId="169" fontId="74" fillId="0" borderId="36" xfId="0" applyNumberFormat="1" applyFont="1" applyFill="1" applyBorder="1" applyAlignment="1">
      <alignment horizontal="right" vertical="top" wrapText="1"/>
    </xf>
    <xf numFmtId="0" fontId="74" fillId="0" borderId="0" xfId="0" applyFont="1" applyFill="1" applyAlignment="1">
      <alignment vertical="top"/>
    </xf>
    <xf numFmtId="0" fontId="74" fillId="2" borderId="41" xfId="0" applyFont="1" applyFill="1" applyBorder="1" applyAlignment="1">
      <alignment vertical="center"/>
    </xf>
    <xf numFmtId="169" fontId="74" fillId="2" borderId="41" xfId="0" applyNumberFormat="1" applyFont="1" applyFill="1" applyBorder="1" applyAlignment="1">
      <alignment horizontal="right" vertical="center" wrapText="1"/>
    </xf>
    <xf numFmtId="0" fontId="74" fillId="2" borderId="41" xfId="0" applyFont="1" applyFill="1" applyBorder="1" applyAlignment="1">
      <alignment horizontal="left" vertical="center" wrapText="1"/>
    </xf>
    <xf numFmtId="165" fontId="74" fillId="2" borderId="41" xfId="6" applyFont="1" applyFill="1" applyBorder="1" applyAlignment="1">
      <alignment horizontal="center" vertical="center"/>
    </xf>
    <xf numFmtId="176" fontId="74" fillId="0" borderId="41" xfId="0" applyNumberFormat="1" applyFont="1" applyFill="1" applyBorder="1" applyAlignment="1">
      <alignment horizontal="center" vertical="center"/>
    </xf>
    <xf numFmtId="169" fontId="74" fillId="0" borderId="41" xfId="0" applyNumberFormat="1" applyFont="1" applyFill="1" applyBorder="1" applyAlignment="1">
      <alignment horizontal="right" vertical="center" wrapText="1"/>
    </xf>
    <xf numFmtId="0" fontId="74" fillId="2" borderId="0" xfId="0" applyFont="1" applyFill="1" applyAlignment="1">
      <alignment horizontal="left" vertical="center" wrapText="1"/>
    </xf>
    <xf numFmtId="0" fontId="74" fillId="2" borderId="0" xfId="0" applyFont="1" applyFill="1" applyBorder="1" applyAlignment="1">
      <alignment vertical="center"/>
    </xf>
    <xf numFmtId="0" fontId="74" fillId="2" borderId="0" xfId="0" applyFont="1" applyFill="1" applyBorder="1" applyAlignment="1">
      <alignment horizontal="center" vertical="center" wrapText="1"/>
    </xf>
    <xf numFmtId="169" fontId="74" fillId="2" borderId="0" xfId="0" applyNumberFormat="1" applyFont="1" applyFill="1" applyBorder="1" applyAlignment="1">
      <alignment horizontal="right" vertical="center" wrapText="1"/>
    </xf>
    <xf numFmtId="0" fontId="74" fillId="2" borderId="0" xfId="299" applyFont="1" applyFill="1" applyAlignment="1">
      <alignment vertical="center"/>
    </xf>
    <xf numFmtId="0" fontId="74" fillId="2" borderId="0" xfId="299" applyFont="1" applyFill="1" applyAlignment="1">
      <alignment horizontal="center" vertical="center"/>
    </xf>
    <xf numFmtId="0" fontId="74" fillId="2" borderId="41" xfId="208" applyFont="1" applyFill="1" applyBorder="1"/>
    <xf numFmtId="43" fontId="74" fillId="2" borderId="0" xfId="7" applyFont="1" applyFill="1" applyAlignment="1">
      <alignment vertical="center"/>
    </xf>
    <xf numFmtId="43" fontId="74" fillId="2" borderId="0" xfId="7" applyFont="1" applyFill="1" applyAlignment="1">
      <alignment horizontal="left" vertical="center" wrapText="1"/>
    </xf>
    <xf numFmtId="43" fontId="74" fillId="2" borderId="0" xfId="299" applyNumberFormat="1" applyFont="1" applyFill="1" applyAlignment="1">
      <alignment vertical="center"/>
    </xf>
    <xf numFmtId="168" fontId="18" fillId="0" borderId="25" xfId="96" applyNumberFormat="1" applyFont="1" applyBorder="1" applyAlignment="1">
      <alignment horizontal="center" vertical="center" wrapText="1"/>
    </xf>
    <xf numFmtId="168" fontId="74" fillId="2" borderId="25" xfId="96" applyNumberFormat="1" applyFont="1" applyFill="1" applyBorder="1" applyAlignment="1">
      <alignment vertical="center" wrapText="1"/>
    </xf>
    <xf numFmtId="168" fontId="88" fillId="2" borderId="25" xfId="6" applyNumberFormat="1" applyFont="1" applyFill="1" applyBorder="1" applyAlignment="1">
      <alignment horizontal="center" vertical="center"/>
    </xf>
    <xf numFmtId="168" fontId="88" fillId="0" borderId="41" xfId="0" applyNumberFormat="1" applyFont="1" applyBorder="1" applyAlignment="1">
      <alignment vertical="center" wrapText="1"/>
    </xf>
    <xf numFmtId="168" fontId="74" fillId="2" borderId="41" xfId="7" applyNumberFormat="1" applyFont="1" applyFill="1" applyBorder="1" applyAlignment="1">
      <alignment vertical="center"/>
    </xf>
    <xf numFmtId="168" fontId="18" fillId="2" borderId="21" xfId="7" applyNumberFormat="1" applyFont="1" applyFill="1" applyBorder="1" applyAlignment="1">
      <alignment horizontal="center" vertical="center" wrapText="1"/>
    </xf>
    <xf numFmtId="168" fontId="18" fillId="0" borderId="21" xfId="7" applyNumberFormat="1" applyFont="1" applyFill="1" applyBorder="1" applyAlignment="1">
      <alignment horizontal="center" vertical="center" wrapText="1"/>
    </xf>
    <xf numFmtId="168" fontId="18" fillId="2" borderId="25" xfId="6" applyNumberFormat="1" applyFont="1" applyFill="1" applyBorder="1" applyAlignment="1">
      <alignment horizontal="center" vertical="center"/>
    </xf>
    <xf numFmtId="168" fontId="74" fillId="0" borderId="25" xfId="208" applyNumberFormat="1" applyFont="1" applyBorder="1"/>
    <xf numFmtId="168" fontId="74" fillId="2" borderId="25" xfId="217" applyNumberFormat="1" applyFont="1" applyFill="1" applyBorder="1"/>
    <xf numFmtId="168" fontId="74" fillId="2" borderId="25" xfId="208" applyNumberFormat="1" applyFont="1" applyFill="1" applyBorder="1"/>
    <xf numFmtId="168" fontId="88" fillId="2" borderId="31" xfId="2030" applyNumberFormat="1" applyFont="1" applyFill="1" applyBorder="1" applyAlignment="1">
      <alignment vertical="center"/>
    </xf>
    <xf numFmtId="168" fontId="86" fillId="2" borderId="34" xfId="223" applyNumberFormat="1" applyFont="1" applyFill="1" applyBorder="1" applyAlignment="1">
      <alignment vertical="center"/>
    </xf>
    <xf numFmtId="43" fontId="88" fillId="2" borderId="31" xfId="7" applyFont="1" applyFill="1" applyBorder="1" applyAlignment="1">
      <alignment vertical="center"/>
    </xf>
    <xf numFmtId="177" fontId="18" fillId="2" borderId="31" xfId="7" applyNumberFormat="1" applyFont="1" applyFill="1" applyBorder="1" applyAlignment="1">
      <alignment vertical="center" wrapText="1"/>
    </xf>
    <xf numFmtId="177" fontId="74" fillId="2" borderId="31" xfId="7" applyNumberFormat="1" applyFont="1" applyFill="1" applyBorder="1" applyAlignment="1">
      <alignment vertical="center" wrapText="1"/>
    </xf>
    <xf numFmtId="177" fontId="74" fillId="0" borderId="31" xfId="7" applyNumberFormat="1" applyFont="1" applyFill="1" applyBorder="1" applyAlignment="1">
      <alignment vertical="center" wrapText="1"/>
    </xf>
    <xf numFmtId="0" fontId="98" fillId="2" borderId="0" xfId="0" applyFont="1" applyFill="1" applyAlignment="1">
      <alignment horizontal="right"/>
    </xf>
    <xf numFmtId="0" fontId="99" fillId="2" borderId="0" xfId="8" applyFont="1" applyFill="1">
      <alignment horizontal="left" vertical="top" wrapText="1"/>
    </xf>
    <xf numFmtId="177" fontId="18" fillId="2" borderId="41" xfId="7" applyNumberFormat="1" applyFont="1" applyFill="1" applyBorder="1" applyAlignment="1">
      <alignment vertical="center" wrapText="1"/>
    </xf>
  </cellXfs>
  <cellStyles count="3812">
    <cellStyle name="20% - Accent1" xfId="29" builtinId="30" customBuiltin="1"/>
    <cellStyle name="20% - Accent1 2" xfId="69"/>
    <cellStyle name="20% - Accent1 2 2" xfId="108"/>
    <cellStyle name="20% - Accent1 2 3" xfId="2109"/>
    <cellStyle name="20% - Accent1 2 4" xfId="2037"/>
    <cellStyle name="20% - Accent1 3" xfId="167"/>
    <cellStyle name="20% - Accent1 3 2" xfId="2129"/>
    <cellStyle name="20% - Accent1 3 3" xfId="3140"/>
    <cellStyle name="20% - Accent1 4" xfId="191"/>
    <cellStyle name="20% - Accent1 4 2" xfId="2152"/>
    <cellStyle name="20% - Accent1 4 3" xfId="3163"/>
    <cellStyle name="20% - Accent1 5" xfId="2065"/>
    <cellStyle name="20% - Accent1 6" xfId="3118"/>
    <cellStyle name="20% - Accent2" xfId="33" builtinId="34" customBuiltin="1"/>
    <cellStyle name="20% - Accent2 2" xfId="72"/>
    <cellStyle name="20% - Accent2 2 2" xfId="109"/>
    <cellStyle name="20% - Accent2 2 3" xfId="2111"/>
    <cellStyle name="20% - Accent2 2 4" xfId="2040"/>
    <cellStyle name="20% - Accent2 3" xfId="169"/>
    <cellStyle name="20% - Accent2 3 2" xfId="2131"/>
    <cellStyle name="20% - Accent2 3 3" xfId="3142"/>
    <cellStyle name="20% - Accent2 4" xfId="193"/>
    <cellStyle name="20% - Accent2 4 2" xfId="2154"/>
    <cellStyle name="20% - Accent2 4 3" xfId="3165"/>
    <cellStyle name="20% - Accent2 5" xfId="2067"/>
    <cellStyle name="20% - Accent2 6" xfId="3120"/>
    <cellStyle name="20% - Accent3" xfId="37" builtinId="38" customBuiltin="1"/>
    <cellStyle name="20% - Accent3 2" xfId="71"/>
    <cellStyle name="20% - Accent3 2 2" xfId="110"/>
    <cellStyle name="20% - Accent3 2 3" xfId="2110"/>
    <cellStyle name="20% - Accent3 2 4" xfId="2043"/>
    <cellStyle name="20% - Accent3 3" xfId="171"/>
    <cellStyle name="20% - Accent3 3 2" xfId="2133"/>
    <cellStyle name="20% - Accent3 3 3" xfId="3144"/>
    <cellStyle name="20% - Accent3 4" xfId="195"/>
    <cellStyle name="20% - Accent3 4 2" xfId="2156"/>
    <cellStyle name="20% - Accent3 4 3" xfId="3167"/>
    <cellStyle name="20% - Accent3 5" xfId="2069"/>
    <cellStyle name="20% - Accent3 6" xfId="3122"/>
    <cellStyle name="20% - Accent4" xfId="41" builtinId="42" customBuiltin="1"/>
    <cellStyle name="20% - Accent4 2" xfId="88"/>
    <cellStyle name="20% - Accent4 2 2" xfId="111"/>
    <cellStyle name="20% - Accent4 2 3" xfId="2117"/>
    <cellStyle name="20% - Accent4 2 4" xfId="2046"/>
    <cellStyle name="20% - Accent4 3" xfId="173"/>
    <cellStyle name="20% - Accent4 3 2" xfId="2135"/>
    <cellStyle name="20% - Accent4 3 3" xfId="3146"/>
    <cellStyle name="20% - Accent4 4" xfId="197"/>
    <cellStyle name="20% - Accent4 4 2" xfId="2158"/>
    <cellStyle name="20% - Accent4 4 3" xfId="3169"/>
    <cellStyle name="20% - Accent4 5" xfId="2071"/>
    <cellStyle name="20% - Accent4 6" xfId="3124"/>
    <cellStyle name="20% - Accent5" xfId="45" builtinId="46" customBuiltin="1"/>
    <cellStyle name="20% - Accent5 2" xfId="91"/>
    <cellStyle name="20% - Accent5 2 2" xfId="112"/>
    <cellStyle name="20% - Accent5 2 3" xfId="2118"/>
    <cellStyle name="20% - Accent5 2 4" xfId="2049"/>
    <cellStyle name="20% - Accent5 3" xfId="175"/>
    <cellStyle name="20% - Accent5 3 2" xfId="2137"/>
    <cellStyle name="20% - Accent5 3 3" xfId="3148"/>
    <cellStyle name="20% - Accent5 4" xfId="199"/>
    <cellStyle name="20% - Accent5 4 2" xfId="2160"/>
    <cellStyle name="20% - Accent5 4 3" xfId="3171"/>
    <cellStyle name="20% - Accent5 5" xfId="2073"/>
    <cellStyle name="20% - Accent5 6" xfId="3126"/>
    <cellStyle name="20% - Accent6" xfId="49" builtinId="50" customBuiltin="1"/>
    <cellStyle name="20% - Accent6 2" xfId="59"/>
    <cellStyle name="20% - Accent6 2 2" xfId="113"/>
    <cellStyle name="20% - Accent6 2 3" xfId="2103"/>
    <cellStyle name="20% - Accent6 2 4" xfId="2052"/>
    <cellStyle name="20% - Accent6 3" xfId="177"/>
    <cellStyle name="20% - Accent6 3 2" xfId="2139"/>
    <cellStyle name="20% - Accent6 3 3" xfId="3150"/>
    <cellStyle name="20% - Accent6 4" xfId="201"/>
    <cellStyle name="20% - Accent6 4 2" xfId="2162"/>
    <cellStyle name="20% - Accent6 4 3" xfId="3173"/>
    <cellStyle name="20% - Accent6 5" xfId="2075"/>
    <cellStyle name="20% - Accent6 6" xfId="3128"/>
    <cellStyle name="20% - Акцент1 10" xfId="301"/>
    <cellStyle name="20% - Акцент1 10 2" xfId="2177"/>
    <cellStyle name="20% - Акцент1 10 3" xfId="3192"/>
    <cellStyle name="20% - Акцент1 11" xfId="302"/>
    <cellStyle name="20% - Акцент1 11 2" xfId="2178"/>
    <cellStyle name="20% - Акцент1 11 3" xfId="3193"/>
    <cellStyle name="20% - Акцент1 12" xfId="303"/>
    <cellStyle name="20% - Акцент1 12 2" xfId="2179"/>
    <cellStyle name="20% - Акцент1 12 3" xfId="3194"/>
    <cellStyle name="20% - Акцент1 13" xfId="304"/>
    <cellStyle name="20% - Акцент1 13 2" xfId="2180"/>
    <cellStyle name="20% - Акцент1 13 3" xfId="3195"/>
    <cellStyle name="20% - Акцент1 14" xfId="305"/>
    <cellStyle name="20% - Акцент1 14 2" xfId="2181"/>
    <cellStyle name="20% - Акцент1 14 3" xfId="3196"/>
    <cellStyle name="20% - Акцент1 15" xfId="306"/>
    <cellStyle name="20% - Акцент1 15 2" xfId="2182"/>
    <cellStyle name="20% - Акцент1 15 3" xfId="3197"/>
    <cellStyle name="20% - Акцент1 16" xfId="307"/>
    <cellStyle name="20% - Акцент1 16 2" xfId="2183"/>
    <cellStyle name="20% - Акцент1 16 3" xfId="3198"/>
    <cellStyle name="20% - Акцент1 17" xfId="308"/>
    <cellStyle name="20% - Акцент1 17 2" xfId="2184"/>
    <cellStyle name="20% - Акцент1 17 3" xfId="3199"/>
    <cellStyle name="20% - Акцент1 18" xfId="309"/>
    <cellStyle name="20% - Акцент1 18 2" xfId="2185"/>
    <cellStyle name="20% - Акцент1 18 3" xfId="3200"/>
    <cellStyle name="20% - Акцент1 19" xfId="310"/>
    <cellStyle name="20% - Акцент1 19 2" xfId="2186"/>
    <cellStyle name="20% - Акцент1 19 3" xfId="3201"/>
    <cellStyle name="20% - Акцент1 2" xfId="311"/>
    <cellStyle name="20% - Акцент1 2 2" xfId="2187"/>
    <cellStyle name="20% - Акцент1 2 3" xfId="3202"/>
    <cellStyle name="20% - Акцент1 20" xfId="312"/>
    <cellStyle name="20% - Акцент1 20 2" xfId="2188"/>
    <cellStyle name="20% - Акцент1 20 3" xfId="3203"/>
    <cellStyle name="20% - Акцент1 21" xfId="313"/>
    <cellStyle name="20% - Акцент1 21 2" xfId="2189"/>
    <cellStyle name="20% - Акцент1 21 3" xfId="3204"/>
    <cellStyle name="20% - Акцент1 22" xfId="314"/>
    <cellStyle name="20% - Акцент1 22 2" xfId="2190"/>
    <cellStyle name="20% - Акцент1 22 3" xfId="3205"/>
    <cellStyle name="20% - Акцент1 23" xfId="315"/>
    <cellStyle name="20% - Акцент1 23 2" xfId="2191"/>
    <cellStyle name="20% - Акцент1 23 3" xfId="3206"/>
    <cellStyle name="20% - Акцент1 24" xfId="316"/>
    <cellStyle name="20% - Акцент1 24 2" xfId="2192"/>
    <cellStyle name="20% - Акцент1 24 3" xfId="3207"/>
    <cellStyle name="20% - Акцент1 25" xfId="317"/>
    <cellStyle name="20% - Акцент1 25 2" xfId="2193"/>
    <cellStyle name="20% - Акцент1 25 3" xfId="3208"/>
    <cellStyle name="20% - Акцент1 26" xfId="318"/>
    <cellStyle name="20% - Акцент1 26 2" xfId="2194"/>
    <cellStyle name="20% - Акцент1 26 3" xfId="3209"/>
    <cellStyle name="20% - Акцент1 27" xfId="319"/>
    <cellStyle name="20% - Акцент1 27 2" xfId="2195"/>
    <cellStyle name="20% - Акцент1 27 3" xfId="3210"/>
    <cellStyle name="20% - Акцент1 28" xfId="320"/>
    <cellStyle name="20% - Акцент1 28 2" xfId="2196"/>
    <cellStyle name="20% - Акцент1 28 3" xfId="3211"/>
    <cellStyle name="20% - Акцент1 29" xfId="321"/>
    <cellStyle name="20% - Акцент1 29 2" xfId="2197"/>
    <cellStyle name="20% - Акцент1 29 3" xfId="3212"/>
    <cellStyle name="20% - Акцент1 3" xfId="322"/>
    <cellStyle name="20% - Акцент1 3 2" xfId="2198"/>
    <cellStyle name="20% - Акцент1 3 3" xfId="3213"/>
    <cellStyle name="20% - Акцент1 30" xfId="323"/>
    <cellStyle name="20% - Акцент1 30 2" xfId="2199"/>
    <cellStyle name="20% - Акцент1 30 3" xfId="3214"/>
    <cellStyle name="20% - Акцент1 31" xfId="324"/>
    <cellStyle name="20% - Акцент1 31 2" xfId="2200"/>
    <cellStyle name="20% - Акцент1 31 3" xfId="3215"/>
    <cellStyle name="20% - Акцент1 32" xfId="325"/>
    <cellStyle name="20% - Акцент1 32 2" xfId="2201"/>
    <cellStyle name="20% - Акцент1 32 3" xfId="3216"/>
    <cellStyle name="20% - Акцент1 33" xfId="326"/>
    <cellStyle name="20% - Акцент1 33 2" xfId="2202"/>
    <cellStyle name="20% - Акцент1 33 3" xfId="3217"/>
    <cellStyle name="20% - Акцент1 34" xfId="327"/>
    <cellStyle name="20% - Акцент1 34 2" xfId="2203"/>
    <cellStyle name="20% - Акцент1 34 3" xfId="3218"/>
    <cellStyle name="20% - Акцент1 35" xfId="328"/>
    <cellStyle name="20% - Акцент1 35 2" xfId="2204"/>
    <cellStyle name="20% - Акцент1 35 3" xfId="3219"/>
    <cellStyle name="20% - Акцент1 36" xfId="329"/>
    <cellStyle name="20% - Акцент1 36 2" xfId="2205"/>
    <cellStyle name="20% - Акцент1 36 3" xfId="3220"/>
    <cellStyle name="20% - Акцент1 4" xfId="330"/>
    <cellStyle name="20% - Акцент1 4 2" xfId="2206"/>
    <cellStyle name="20% - Акцент1 4 3" xfId="3221"/>
    <cellStyle name="20% - Акцент1 5" xfId="331"/>
    <cellStyle name="20% - Акцент1 5 2" xfId="2207"/>
    <cellStyle name="20% - Акцент1 5 3" xfId="3222"/>
    <cellStyle name="20% - Акцент1 6" xfId="332"/>
    <cellStyle name="20% - Акцент1 6 2" xfId="2208"/>
    <cellStyle name="20% - Акцент1 6 3" xfId="3223"/>
    <cellStyle name="20% - Акцент1 7" xfId="333"/>
    <cellStyle name="20% - Акцент1 7 2" xfId="2209"/>
    <cellStyle name="20% - Акцент1 7 3" xfId="3224"/>
    <cellStyle name="20% - Акцент1 8" xfId="334"/>
    <cellStyle name="20% - Акцент1 8 2" xfId="2210"/>
    <cellStyle name="20% - Акцент1 8 3" xfId="3225"/>
    <cellStyle name="20% - Акцент1 9" xfId="335"/>
    <cellStyle name="20% - Акцент1 9 2" xfId="2211"/>
    <cellStyle name="20% - Акцент1 9 3" xfId="3226"/>
    <cellStyle name="20% - Акцент2 10" xfId="336"/>
    <cellStyle name="20% - Акцент2 10 2" xfId="2212"/>
    <cellStyle name="20% - Акцент2 10 3" xfId="3227"/>
    <cellStyle name="20% - Акцент2 11" xfId="337"/>
    <cellStyle name="20% - Акцент2 11 2" xfId="2213"/>
    <cellStyle name="20% - Акцент2 11 3" xfId="3228"/>
    <cellStyle name="20% - Акцент2 12" xfId="338"/>
    <cellStyle name="20% - Акцент2 12 2" xfId="2214"/>
    <cellStyle name="20% - Акцент2 12 3" xfId="3229"/>
    <cellStyle name="20% - Акцент2 13" xfId="339"/>
    <cellStyle name="20% - Акцент2 13 2" xfId="2215"/>
    <cellStyle name="20% - Акцент2 13 3" xfId="3230"/>
    <cellStyle name="20% - Акцент2 14" xfId="340"/>
    <cellStyle name="20% - Акцент2 14 2" xfId="2216"/>
    <cellStyle name="20% - Акцент2 14 3" xfId="3231"/>
    <cellStyle name="20% - Акцент2 15" xfId="341"/>
    <cellStyle name="20% - Акцент2 15 2" xfId="2217"/>
    <cellStyle name="20% - Акцент2 15 3" xfId="3232"/>
    <cellStyle name="20% - Акцент2 16" xfId="342"/>
    <cellStyle name="20% - Акцент2 16 2" xfId="2218"/>
    <cellStyle name="20% - Акцент2 16 3" xfId="3233"/>
    <cellStyle name="20% - Акцент2 17" xfId="343"/>
    <cellStyle name="20% - Акцент2 17 2" xfId="2219"/>
    <cellStyle name="20% - Акцент2 17 3" xfId="3234"/>
    <cellStyle name="20% - Акцент2 18" xfId="344"/>
    <cellStyle name="20% - Акцент2 18 2" xfId="2220"/>
    <cellStyle name="20% - Акцент2 18 3" xfId="3235"/>
    <cellStyle name="20% - Акцент2 19" xfId="345"/>
    <cellStyle name="20% - Акцент2 19 2" xfId="2221"/>
    <cellStyle name="20% - Акцент2 19 3" xfId="3236"/>
    <cellStyle name="20% - Акцент2 2" xfId="346"/>
    <cellStyle name="20% - Акцент2 2 2" xfId="2222"/>
    <cellStyle name="20% - Акцент2 2 3" xfId="3237"/>
    <cellStyle name="20% - Акцент2 20" xfId="347"/>
    <cellStyle name="20% - Акцент2 20 2" xfId="2223"/>
    <cellStyle name="20% - Акцент2 20 3" xfId="3238"/>
    <cellStyle name="20% - Акцент2 21" xfId="348"/>
    <cellStyle name="20% - Акцент2 21 2" xfId="2224"/>
    <cellStyle name="20% - Акцент2 21 3" xfId="3239"/>
    <cellStyle name="20% - Акцент2 22" xfId="349"/>
    <cellStyle name="20% - Акцент2 22 2" xfId="2225"/>
    <cellStyle name="20% - Акцент2 22 3" xfId="3240"/>
    <cellStyle name="20% - Акцент2 23" xfId="350"/>
    <cellStyle name="20% - Акцент2 23 2" xfId="2226"/>
    <cellStyle name="20% - Акцент2 23 3" xfId="3241"/>
    <cellStyle name="20% - Акцент2 24" xfId="351"/>
    <cellStyle name="20% - Акцент2 24 2" xfId="2227"/>
    <cellStyle name="20% - Акцент2 24 3" xfId="3242"/>
    <cellStyle name="20% - Акцент2 25" xfId="352"/>
    <cellStyle name="20% - Акцент2 25 2" xfId="2228"/>
    <cellStyle name="20% - Акцент2 25 3" xfId="3243"/>
    <cellStyle name="20% - Акцент2 26" xfId="353"/>
    <cellStyle name="20% - Акцент2 26 2" xfId="2229"/>
    <cellStyle name="20% - Акцент2 26 3" xfId="3244"/>
    <cellStyle name="20% - Акцент2 27" xfId="354"/>
    <cellStyle name="20% - Акцент2 27 2" xfId="2230"/>
    <cellStyle name="20% - Акцент2 27 3" xfId="3245"/>
    <cellStyle name="20% - Акцент2 28" xfId="355"/>
    <cellStyle name="20% - Акцент2 28 2" xfId="2231"/>
    <cellStyle name="20% - Акцент2 28 3" xfId="3246"/>
    <cellStyle name="20% - Акцент2 29" xfId="356"/>
    <cellStyle name="20% - Акцент2 29 2" xfId="2232"/>
    <cellStyle name="20% - Акцент2 29 3" xfId="3247"/>
    <cellStyle name="20% - Акцент2 3" xfId="357"/>
    <cellStyle name="20% - Акцент2 3 2" xfId="2233"/>
    <cellStyle name="20% - Акцент2 3 3" xfId="3248"/>
    <cellStyle name="20% - Акцент2 30" xfId="358"/>
    <cellStyle name="20% - Акцент2 30 2" xfId="2234"/>
    <cellStyle name="20% - Акцент2 30 3" xfId="3249"/>
    <cellStyle name="20% - Акцент2 31" xfId="359"/>
    <cellStyle name="20% - Акцент2 31 2" xfId="2235"/>
    <cellStyle name="20% - Акцент2 31 3" xfId="3250"/>
    <cellStyle name="20% - Акцент2 32" xfId="360"/>
    <cellStyle name="20% - Акцент2 32 2" xfId="2236"/>
    <cellStyle name="20% - Акцент2 32 3" xfId="3251"/>
    <cellStyle name="20% - Акцент2 33" xfId="361"/>
    <cellStyle name="20% - Акцент2 33 2" xfId="2237"/>
    <cellStyle name="20% - Акцент2 33 3" xfId="3252"/>
    <cellStyle name="20% - Акцент2 34" xfId="362"/>
    <cellStyle name="20% - Акцент2 34 2" xfId="2238"/>
    <cellStyle name="20% - Акцент2 34 3" xfId="3253"/>
    <cellStyle name="20% - Акцент2 35" xfId="363"/>
    <cellStyle name="20% - Акцент2 35 2" xfId="2239"/>
    <cellStyle name="20% - Акцент2 35 3" xfId="3254"/>
    <cellStyle name="20% - Акцент2 36" xfId="364"/>
    <cellStyle name="20% - Акцент2 36 2" xfId="2240"/>
    <cellStyle name="20% - Акцент2 36 3" xfId="3255"/>
    <cellStyle name="20% - Акцент2 4" xfId="365"/>
    <cellStyle name="20% - Акцент2 4 2" xfId="2241"/>
    <cellStyle name="20% - Акцент2 4 3" xfId="3256"/>
    <cellStyle name="20% - Акцент2 5" xfId="366"/>
    <cellStyle name="20% - Акцент2 5 2" xfId="2242"/>
    <cellStyle name="20% - Акцент2 5 3" xfId="3257"/>
    <cellStyle name="20% - Акцент2 6" xfId="367"/>
    <cellStyle name="20% - Акцент2 6 2" xfId="2243"/>
    <cellStyle name="20% - Акцент2 6 3" xfId="3258"/>
    <cellStyle name="20% - Акцент2 7" xfId="368"/>
    <cellStyle name="20% - Акцент2 7 2" xfId="2244"/>
    <cellStyle name="20% - Акцент2 7 3" xfId="3259"/>
    <cellStyle name="20% - Акцент2 8" xfId="369"/>
    <cellStyle name="20% - Акцент2 8 2" xfId="2245"/>
    <cellStyle name="20% - Акцент2 8 3" xfId="3260"/>
    <cellStyle name="20% - Акцент2 9" xfId="370"/>
    <cellStyle name="20% - Акцент2 9 2" xfId="2246"/>
    <cellStyle name="20% - Акцент2 9 3" xfId="3261"/>
    <cellStyle name="20% - Акцент3 10" xfId="371"/>
    <cellStyle name="20% - Акцент3 10 2" xfId="2247"/>
    <cellStyle name="20% - Акцент3 10 3" xfId="3262"/>
    <cellStyle name="20% - Акцент3 11" xfId="372"/>
    <cellStyle name="20% - Акцент3 11 2" xfId="2248"/>
    <cellStyle name="20% - Акцент3 11 3" xfId="3263"/>
    <cellStyle name="20% - Акцент3 12" xfId="373"/>
    <cellStyle name="20% - Акцент3 12 2" xfId="2249"/>
    <cellStyle name="20% - Акцент3 12 3" xfId="3264"/>
    <cellStyle name="20% - Акцент3 13" xfId="374"/>
    <cellStyle name="20% - Акцент3 13 2" xfId="2250"/>
    <cellStyle name="20% - Акцент3 13 3" xfId="3265"/>
    <cellStyle name="20% - Акцент3 14" xfId="375"/>
    <cellStyle name="20% - Акцент3 14 2" xfId="2251"/>
    <cellStyle name="20% - Акцент3 14 3" xfId="3266"/>
    <cellStyle name="20% - Акцент3 15" xfId="376"/>
    <cellStyle name="20% - Акцент3 15 2" xfId="2252"/>
    <cellStyle name="20% - Акцент3 15 3" xfId="3267"/>
    <cellStyle name="20% - Акцент3 16" xfId="377"/>
    <cellStyle name="20% - Акцент3 16 2" xfId="2253"/>
    <cellStyle name="20% - Акцент3 16 3" xfId="3268"/>
    <cellStyle name="20% - Акцент3 17" xfId="378"/>
    <cellStyle name="20% - Акцент3 17 2" xfId="2254"/>
    <cellStyle name="20% - Акцент3 17 3" xfId="3269"/>
    <cellStyle name="20% - Акцент3 18" xfId="379"/>
    <cellStyle name="20% - Акцент3 18 2" xfId="2255"/>
    <cellStyle name="20% - Акцент3 18 3" xfId="3270"/>
    <cellStyle name="20% - Акцент3 19" xfId="380"/>
    <cellStyle name="20% - Акцент3 19 2" xfId="2256"/>
    <cellStyle name="20% - Акцент3 19 3" xfId="3271"/>
    <cellStyle name="20% - Акцент3 2" xfId="381"/>
    <cellStyle name="20% - Акцент3 2 2" xfId="2257"/>
    <cellStyle name="20% - Акцент3 2 3" xfId="3272"/>
    <cellStyle name="20% - Акцент3 20" xfId="382"/>
    <cellStyle name="20% - Акцент3 20 2" xfId="2258"/>
    <cellStyle name="20% - Акцент3 20 3" xfId="3273"/>
    <cellStyle name="20% - Акцент3 21" xfId="383"/>
    <cellStyle name="20% - Акцент3 21 2" xfId="2259"/>
    <cellStyle name="20% - Акцент3 21 3" xfId="3274"/>
    <cellStyle name="20% - Акцент3 22" xfId="384"/>
    <cellStyle name="20% - Акцент3 22 2" xfId="2260"/>
    <cellStyle name="20% - Акцент3 22 3" xfId="3275"/>
    <cellStyle name="20% - Акцент3 23" xfId="385"/>
    <cellStyle name="20% - Акцент3 23 2" xfId="2261"/>
    <cellStyle name="20% - Акцент3 23 3" xfId="3276"/>
    <cellStyle name="20% - Акцент3 24" xfId="386"/>
    <cellStyle name="20% - Акцент3 24 2" xfId="2262"/>
    <cellStyle name="20% - Акцент3 24 3" xfId="3277"/>
    <cellStyle name="20% - Акцент3 25" xfId="387"/>
    <cellStyle name="20% - Акцент3 25 2" xfId="2263"/>
    <cellStyle name="20% - Акцент3 25 3" xfId="3278"/>
    <cellStyle name="20% - Акцент3 26" xfId="388"/>
    <cellStyle name="20% - Акцент3 26 2" xfId="2264"/>
    <cellStyle name="20% - Акцент3 26 3" xfId="3279"/>
    <cellStyle name="20% - Акцент3 27" xfId="389"/>
    <cellStyle name="20% - Акцент3 27 2" xfId="2265"/>
    <cellStyle name="20% - Акцент3 27 3" xfId="3280"/>
    <cellStyle name="20% - Акцент3 28" xfId="390"/>
    <cellStyle name="20% - Акцент3 28 2" xfId="2266"/>
    <cellStyle name="20% - Акцент3 28 3" xfId="3281"/>
    <cellStyle name="20% - Акцент3 29" xfId="391"/>
    <cellStyle name="20% - Акцент3 29 2" xfId="2267"/>
    <cellStyle name="20% - Акцент3 29 3" xfId="3282"/>
    <cellStyle name="20% - Акцент3 3" xfId="392"/>
    <cellStyle name="20% - Акцент3 3 2" xfId="2268"/>
    <cellStyle name="20% - Акцент3 3 3" xfId="3283"/>
    <cellStyle name="20% - Акцент3 30" xfId="393"/>
    <cellStyle name="20% - Акцент3 30 2" xfId="2269"/>
    <cellStyle name="20% - Акцент3 30 3" xfId="3284"/>
    <cellStyle name="20% - Акцент3 31" xfId="394"/>
    <cellStyle name="20% - Акцент3 31 2" xfId="2270"/>
    <cellStyle name="20% - Акцент3 31 3" xfId="3285"/>
    <cellStyle name="20% - Акцент3 32" xfId="395"/>
    <cellStyle name="20% - Акцент3 32 2" xfId="2271"/>
    <cellStyle name="20% - Акцент3 32 3" xfId="3286"/>
    <cellStyle name="20% - Акцент3 33" xfId="396"/>
    <cellStyle name="20% - Акцент3 33 2" xfId="2272"/>
    <cellStyle name="20% - Акцент3 33 3" xfId="3287"/>
    <cellStyle name="20% - Акцент3 34" xfId="397"/>
    <cellStyle name="20% - Акцент3 34 2" xfId="2273"/>
    <cellStyle name="20% - Акцент3 34 3" xfId="3288"/>
    <cellStyle name="20% - Акцент3 35" xfId="398"/>
    <cellStyle name="20% - Акцент3 35 2" xfId="2274"/>
    <cellStyle name="20% - Акцент3 35 3" xfId="3289"/>
    <cellStyle name="20% - Акцент3 36" xfId="399"/>
    <cellStyle name="20% - Акцент3 36 2" xfId="2275"/>
    <cellStyle name="20% - Акцент3 36 3" xfId="3290"/>
    <cellStyle name="20% - Акцент3 4" xfId="400"/>
    <cellStyle name="20% - Акцент3 4 2" xfId="2276"/>
    <cellStyle name="20% - Акцент3 4 3" xfId="3291"/>
    <cellStyle name="20% - Акцент3 5" xfId="401"/>
    <cellStyle name="20% - Акцент3 5 2" xfId="2277"/>
    <cellStyle name="20% - Акцент3 5 3" xfId="3292"/>
    <cellStyle name="20% - Акцент3 6" xfId="402"/>
    <cellStyle name="20% - Акцент3 6 2" xfId="2278"/>
    <cellStyle name="20% - Акцент3 6 3" xfId="3293"/>
    <cellStyle name="20% - Акцент3 7" xfId="403"/>
    <cellStyle name="20% - Акцент3 7 2" xfId="2279"/>
    <cellStyle name="20% - Акцент3 7 3" xfId="3294"/>
    <cellStyle name="20% - Акцент3 8" xfId="404"/>
    <cellStyle name="20% - Акцент3 8 2" xfId="2280"/>
    <cellStyle name="20% - Акцент3 8 3" xfId="3295"/>
    <cellStyle name="20% - Акцент3 9" xfId="405"/>
    <cellStyle name="20% - Акцент3 9 2" xfId="2281"/>
    <cellStyle name="20% - Акцент3 9 3" xfId="3296"/>
    <cellStyle name="20% - Акцент4 10" xfId="406"/>
    <cellStyle name="20% - Акцент4 10 2" xfId="2282"/>
    <cellStyle name="20% - Акцент4 10 3" xfId="3297"/>
    <cellStyle name="20% - Акцент4 11" xfId="407"/>
    <cellStyle name="20% - Акцент4 11 2" xfId="2283"/>
    <cellStyle name="20% - Акцент4 11 3" xfId="3298"/>
    <cellStyle name="20% - Акцент4 12" xfId="408"/>
    <cellStyle name="20% - Акцент4 12 2" xfId="2284"/>
    <cellStyle name="20% - Акцент4 12 3" xfId="3299"/>
    <cellStyle name="20% - Акцент4 13" xfId="409"/>
    <cellStyle name="20% - Акцент4 13 2" xfId="2285"/>
    <cellStyle name="20% - Акцент4 13 3" xfId="3300"/>
    <cellStyle name="20% - Акцент4 14" xfId="410"/>
    <cellStyle name="20% - Акцент4 14 2" xfId="2286"/>
    <cellStyle name="20% - Акцент4 14 3" xfId="3301"/>
    <cellStyle name="20% - Акцент4 15" xfId="411"/>
    <cellStyle name="20% - Акцент4 15 2" xfId="2287"/>
    <cellStyle name="20% - Акцент4 15 3" xfId="3302"/>
    <cellStyle name="20% - Акцент4 16" xfId="412"/>
    <cellStyle name="20% - Акцент4 16 2" xfId="2288"/>
    <cellStyle name="20% - Акцент4 16 3" xfId="3303"/>
    <cellStyle name="20% - Акцент4 17" xfId="413"/>
    <cellStyle name="20% - Акцент4 17 2" xfId="2289"/>
    <cellStyle name="20% - Акцент4 17 3" xfId="3304"/>
    <cellStyle name="20% - Акцент4 18" xfId="414"/>
    <cellStyle name="20% - Акцент4 18 2" xfId="2290"/>
    <cellStyle name="20% - Акцент4 18 3" xfId="3305"/>
    <cellStyle name="20% - Акцент4 19" xfId="415"/>
    <cellStyle name="20% - Акцент4 19 2" xfId="2291"/>
    <cellStyle name="20% - Акцент4 19 3" xfId="3306"/>
    <cellStyle name="20% - Акцент4 2" xfId="416"/>
    <cellStyle name="20% - Акцент4 2 2" xfId="2292"/>
    <cellStyle name="20% - Акцент4 2 3" xfId="3307"/>
    <cellStyle name="20% - Акцент4 20" xfId="417"/>
    <cellStyle name="20% - Акцент4 20 2" xfId="2293"/>
    <cellStyle name="20% - Акцент4 20 3" xfId="3308"/>
    <cellStyle name="20% - Акцент4 21" xfId="418"/>
    <cellStyle name="20% - Акцент4 21 2" xfId="2294"/>
    <cellStyle name="20% - Акцент4 21 3" xfId="3309"/>
    <cellStyle name="20% - Акцент4 22" xfId="419"/>
    <cellStyle name="20% - Акцент4 22 2" xfId="2295"/>
    <cellStyle name="20% - Акцент4 22 3" xfId="3310"/>
    <cellStyle name="20% - Акцент4 23" xfId="420"/>
    <cellStyle name="20% - Акцент4 23 2" xfId="2296"/>
    <cellStyle name="20% - Акцент4 23 3" xfId="3311"/>
    <cellStyle name="20% - Акцент4 24" xfId="421"/>
    <cellStyle name="20% - Акцент4 24 2" xfId="2297"/>
    <cellStyle name="20% - Акцент4 24 3" xfId="3312"/>
    <cellStyle name="20% - Акцент4 25" xfId="422"/>
    <cellStyle name="20% - Акцент4 25 2" xfId="2298"/>
    <cellStyle name="20% - Акцент4 25 3" xfId="3313"/>
    <cellStyle name="20% - Акцент4 26" xfId="423"/>
    <cellStyle name="20% - Акцент4 26 2" xfId="2299"/>
    <cellStyle name="20% - Акцент4 26 3" xfId="3314"/>
    <cellStyle name="20% - Акцент4 27" xfId="424"/>
    <cellStyle name="20% - Акцент4 27 2" xfId="2300"/>
    <cellStyle name="20% - Акцент4 27 3" xfId="3315"/>
    <cellStyle name="20% - Акцент4 28" xfId="425"/>
    <cellStyle name="20% - Акцент4 28 2" xfId="2301"/>
    <cellStyle name="20% - Акцент4 28 3" xfId="3316"/>
    <cellStyle name="20% - Акцент4 29" xfId="426"/>
    <cellStyle name="20% - Акцент4 29 2" xfId="2302"/>
    <cellStyle name="20% - Акцент4 29 3" xfId="3317"/>
    <cellStyle name="20% - Акцент4 3" xfId="427"/>
    <cellStyle name="20% - Акцент4 3 2" xfId="2303"/>
    <cellStyle name="20% - Акцент4 3 3" xfId="3318"/>
    <cellStyle name="20% - Акцент4 30" xfId="428"/>
    <cellStyle name="20% - Акцент4 30 2" xfId="2304"/>
    <cellStyle name="20% - Акцент4 30 3" xfId="3319"/>
    <cellStyle name="20% - Акцент4 31" xfId="429"/>
    <cellStyle name="20% - Акцент4 31 2" xfId="2305"/>
    <cellStyle name="20% - Акцент4 31 3" xfId="3320"/>
    <cellStyle name="20% - Акцент4 32" xfId="430"/>
    <cellStyle name="20% - Акцент4 32 2" xfId="2306"/>
    <cellStyle name="20% - Акцент4 32 3" xfId="3321"/>
    <cellStyle name="20% - Акцент4 33" xfId="431"/>
    <cellStyle name="20% - Акцент4 33 2" xfId="2307"/>
    <cellStyle name="20% - Акцент4 33 3" xfId="3322"/>
    <cellStyle name="20% - Акцент4 34" xfId="432"/>
    <cellStyle name="20% - Акцент4 34 2" xfId="2308"/>
    <cellStyle name="20% - Акцент4 34 3" xfId="3323"/>
    <cellStyle name="20% - Акцент4 35" xfId="433"/>
    <cellStyle name="20% - Акцент4 35 2" xfId="2309"/>
    <cellStyle name="20% - Акцент4 35 3" xfId="3324"/>
    <cellStyle name="20% - Акцент4 36" xfId="434"/>
    <cellStyle name="20% - Акцент4 36 2" xfId="2310"/>
    <cellStyle name="20% - Акцент4 36 3" xfId="3325"/>
    <cellStyle name="20% - Акцент4 4" xfId="435"/>
    <cellStyle name="20% - Акцент4 4 2" xfId="2311"/>
    <cellStyle name="20% - Акцент4 4 3" xfId="3326"/>
    <cellStyle name="20% - Акцент4 5" xfId="436"/>
    <cellStyle name="20% - Акцент4 5 2" xfId="2312"/>
    <cellStyle name="20% - Акцент4 5 3" xfId="3327"/>
    <cellStyle name="20% - Акцент4 6" xfId="437"/>
    <cellStyle name="20% - Акцент4 6 2" xfId="2313"/>
    <cellStyle name="20% - Акцент4 6 3" xfId="3328"/>
    <cellStyle name="20% - Акцент4 7" xfId="438"/>
    <cellStyle name="20% - Акцент4 7 2" xfId="2314"/>
    <cellStyle name="20% - Акцент4 7 3" xfId="3329"/>
    <cellStyle name="20% - Акцент4 8" xfId="439"/>
    <cellStyle name="20% - Акцент4 8 2" xfId="2315"/>
    <cellStyle name="20% - Акцент4 8 3" xfId="3330"/>
    <cellStyle name="20% - Акцент4 9" xfId="440"/>
    <cellStyle name="20% - Акцент4 9 2" xfId="2316"/>
    <cellStyle name="20% - Акцент4 9 3" xfId="3331"/>
    <cellStyle name="20% - Акцент5 10" xfId="441"/>
    <cellStyle name="20% - Акцент5 10 2" xfId="2317"/>
    <cellStyle name="20% - Акцент5 10 3" xfId="3332"/>
    <cellStyle name="20% - Акцент5 11" xfId="442"/>
    <cellStyle name="20% - Акцент5 11 2" xfId="2318"/>
    <cellStyle name="20% - Акцент5 11 3" xfId="3333"/>
    <cellStyle name="20% - Акцент5 12" xfId="443"/>
    <cellStyle name="20% - Акцент5 12 2" xfId="2319"/>
    <cellStyle name="20% - Акцент5 12 3" xfId="3334"/>
    <cellStyle name="20% - Акцент5 13" xfId="444"/>
    <cellStyle name="20% - Акцент5 13 2" xfId="2320"/>
    <cellStyle name="20% - Акцент5 13 3" xfId="3335"/>
    <cellStyle name="20% - Акцент5 14" xfId="445"/>
    <cellStyle name="20% - Акцент5 14 2" xfId="2321"/>
    <cellStyle name="20% - Акцент5 14 3" xfId="3336"/>
    <cellStyle name="20% - Акцент5 15" xfId="446"/>
    <cellStyle name="20% - Акцент5 15 2" xfId="2322"/>
    <cellStyle name="20% - Акцент5 15 3" xfId="3337"/>
    <cellStyle name="20% - Акцент5 16" xfId="447"/>
    <cellStyle name="20% - Акцент5 16 2" xfId="2323"/>
    <cellStyle name="20% - Акцент5 16 3" xfId="3338"/>
    <cellStyle name="20% - Акцент5 17" xfId="448"/>
    <cellStyle name="20% - Акцент5 17 2" xfId="2324"/>
    <cellStyle name="20% - Акцент5 17 3" xfId="3339"/>
    <cellStyle name="20% - Акцент5 18" xfId="449"/>
    <cellStyle name="20% - Акцент5 18 2" xfId="2325"/>
    <cellStyle name="20% - Акцент5 18 3" xfId="3340"/>
    <cellStyle name="20% - Акцент5 19" xfId="450"/>
    <cellStyle name="20% - Акцент5 19 2" xfId="2326"/>
    <cellStyle name="20% - Акцент5 19 3" xfId="3341"/>
    <cellStyle name="20% - Акцент5 2" xfId="451"/>
    <cellStyle name="20% - Акцент5 2 2" xfId="2327"/>
    <cellStyle name="20% - Акцент5 2 3" xfId="3342"/>
    <cellStyle name="20% - Акцент5 20" xfId="452"/>
    <cellStyle name="20% - Акцент5 20 2" xfId="2328"/>
    <cellStyle name="20% - Акцент5 20 3" xfId="3343"/>
    <cellStyle name="20% - Акцент5 21" xfId="453"/>
    <cellStyle name="20% - Акцент5 21 2" xfId="2329"/>
    <cellStyle name="20% - Акцент5 21 3" xfId="3344"/>
    <cellStyle name="20% - Акцент5 22" xfId="454"/>
    <cellStyle name="20% - Акцент5 22 2" xfId="2330"/>
    <cellStyle name="20% - Акцент5 22 3" xfId="3345"/>
    <cellStyle name="20% - Акцент5 23" xfId="455"/>
    <cellStyle name="20% - Акцент5 23 2" xfId="2331"/>
    <cellStyle name="20% - Акцент5 23 3" xfId="3346"/>
    <cellStyle name="20% - Акцент5 24" xfId="456"/>
    <cellStyle name="20% - Акцент5 24 2" xfId="2332"/>
    <cellStyle name="20% - Акцент5 24 3" xfId="3347"/>
    <cellStyle name="20% - Акцент5 25" xfId="457"/>
    <cellStyle name="20% - Акцент5 25 2" xfId="2333"/>
    <cellStyle name="20% - Акцент5 25 3" xfId="3348"/>
    <cellStyle name="20% - Акцент5 26" xfId="458"/>
    <cellStyle name="20% - Акцент5 26 2" xfId="2334"/>
    <cellStyle name="20% - Акцент5 26 3" xfId="3349"/>
    <cellStyle name="20% - Акцент5 27" xfId="459"/>
    <cellStyle name="20% - Акцент5 27 2" xfId="2335"/>
    <cellStyle name="20% - Акцент5 27 3" xfId="3350"/>
    <cellStyle name="20% - Акцент5 28" xfId="460"/>
    <cellStyle name="20% - Акцент5 28 2" xfId="2336"/>
    <cellStyle name="20% - Акцент5 28 3" xfId="3351"/>
    <cellStyle name="20% - Акцент5 29" xfId="461"/>
    <cellStyle name="20% - Акцент5 29 2" xfId="2337"/>
    <cellStyle name="20% - Акцент5 29 3" xfId="3352"/>
    <cellStyle name="20% - Акцент5 3" xfId="462"/>
    <cellStyle name="20% - Акцент5 3 2" xfId="2338"/>
    <cellStyle name="20% - Акцент5 3 3" xfId="3353"/>
    <cellStyle name="20% - Акцент5 30" xfId="463"/>
    <cellStyle name="20% - Акцент5 30 2" xfId="2339"/>
    <cellStyle name="20% - Акцент5 30 3" xfId="3354"/>
    <cellStyle name="20% - Акцент5 31" xfId="464"/>
    <cellStyle name="20% - Акцент5 31 2" xfId="2340"/>
    <cellStyle name="20% - Акцент5 31 3" xfId="3355"/>
    <cellStyle name="20% - Акцент5 32" xfId="465"/>
    <cellStyle name="20% - Акцент5 32 2" xfId="2341"/>
    <cellStyle name="20% - Акцент5 32 3" xfId="3356"/>
    <cellStyle name="20% - Акцент5 33" xfId="466"/>
    <cellStyle name="20% - Акцент5 33 2" xfId="2342"/>
    <cellStyle name="20% - Акцент5 33 3" xfId="3357"/>
    <cellStyle name="20% - Акцент5 34" xfId="467"/>
    <cellStyle name="20% - Акцент5 34 2" xfId="2343"/>
    <cellStyle name="20% - Акцент5 34 3" xfId="3358"/>
    <cellStyle name="20% - Акцент5 35" xfId="468"/>
    <cellStyle name="20% - Акцент5 35 2" xfId="2344"/>
    <cellStyle name="20% - Акцент5 35 3" xfId="3359"/>
    <cellStyle name="20% - Акцент5 36" xfId="469"/>
    <cellStyle name="20% - Акцент5 36 2" xfId="2345"/>
    <cellStyle name="20% - Акцент5 36 3" xfId="3360"/>
    <cellStyle name="20% - Акцент5 4" xfId="470"/>
    <cellStyle name="20% - Акцент5 4 2" xfId="2346"/>
    <cellStyle name="20% - Акцент5 4 3" xfId="3361"/>
    <cellStyle name="20% - Акцент5 5" xfId="471"/>
    <cellStyle name="20% - Акцент5 5 2" xfId="2347"/>
    <cellStyle name="20% - Акцент5 5 3" xfId="3362"/>
    <cellStyle name="20% - Акцент5 6" xfId="472"/>
    <cellStyle name="20% - Акцент5 6 2" xfId="2348"/>
    <cellStyle name="20% - Акцент5 6 3" xfId="3363"/>
    <cellStyle name="20% - Акцент5 7" xfId="473"/>
    <cellStyle name="20% - Акцент5 7 2" xfId="2349"/>
    <cellStyle name="20% - Акцент5 7 3" xfId="3364"/>
    <cellStyle name="20% - Акцент5 8" xfId="474"/>
    <cellStyle name="20% - Акцент5 8 2" xfId="2350"/>
    <cellStyle name="20% - Акцент5 8 3" xfId="3365"/>
    <cellStyle name="20% - Акцент5 9" xfId="475"/>
    <cellStyle name="20% - Акцент5 9 2" xfId="2351"/>
    <cellStyle name="20% - Акцент5 9 3" xfId="3366"/>
    <cellStyle name="20% - Акцент6 10" xfId="476"/>
    <cellStyle name="20% - Акцент6 10 2" xfId="2352"/>
    <cellStyle name="20% - Акцент6 10 3" xfId="3367"/>
    <cellStyle name="20% - Акцент6 11" xfId="477"/>
    <cellStyle name="20% - Акцент6 11 2" xfId="2353"/>
    <cellStyle name="20% - Акцент6 11 3" xfId="3368"/>
    <cellStyle name="20% - Акцент6 12" xfId="478"/>
    <cellStyle name="20% - Акцент6 12 2" xfId="2354"/>
    <cellStyle name="20% - Акцент6 12 3" xfId="3369"/>
    <cellStyle name="20% - Акцент6 13" xfId="479"/>
    <cellStyle name="20% - Акцент6 13 2" xfId="2355"/>
    <cellStyle name="20% - Акцент6 13 3" xfId="3370"/>
    <cellStyle name="20% - Акцент6 14" xfId="480"/>
    <cellStyle name="20% - Акцент6 14 2" xfId="2356"/>
    <cellStyle name="20% - Акцент6 14 3" xfId="3371"/>
    <cellStyle name="20% - Акцент6 15" xfId="481"/>
    <cellStyle name="20% - Акцент6 15 2" xfId="2357"/>
    <cellStyle name="20% - Акцент6 15 3" xfId="3372"/>
    <cellStyle name="20% - Акцент6 16" xfId="482"/>
    <cellStyle name="20% - Акцент6 16 2" xfId="2358"/>
    <cellStyle name="20% - Акцент6 16 3" xfId="3373"/>
    <cellStyle name="20% - Акцент6 17" xfId="483"/>
    <cellStyle name="20% - Акцент6 17 2" xfId="2359"/>
    <cellStyle name="20% - Акцент6 17 3" xfId="3374"/>
    <cellStyle name="20% - Акцент6 18" xfId="484"/>
    <cellStyle name="20% - Акцент6 18 2" xfId="2360"/>
    <cellStyle name="20% - Акцент6 18 3" xfId="3375"/>
    <cellStyle name="20% - Акцент6 19" xfId="485"/>
    <cellStyle name="20% - Акцент6 19 2" xfId="2361"/>
    <cellStyle name="20% - Акцент6 19 3" xfId="3376"/>
    <cellStyle name="20% - Акцент6 2" xfId="486"/>
    <cellStyle name="20% - Акцент6 2 2" xfId="2362"/>
    <cellStyle name="20% - Акцент6 2 3" xfId="3377"/>
    <cellStyle name="20% - Акцент6 20" xfId="487"/>
    <cellStyle name="20% - Акцент6 20 2" xfId="2363"/>
    <cellStyle name="20% - Акцент6 20 3" xfId="3378"/>
    <cellStyle name="20% - Акцент6 21" xfId="488"/>
    <cellStyle name="20% - Акцент6 21 2" xfId="2364"/>
    <cellStyle name="20% - Акцент6 21 3" xfId="3379"/>
    <cellStyle name="20% - Акцент6 22" xfId="489"/>
    <cellStyle name="20% - Акцент6 22 2" xfId="2365"/>
    <cellStyle name="20% - Акцент6 22 3" xfId="3380"/>
    <cellStyle name="20% - Акцент6 23" xfId="490"/>
    <cellStyle name="20% - Акцент6 23 2" xfId="2366"/>
    <cellStyle name="20% - Акцент6 23 3" xfId="3381"/>
    <cellStyle name="20% - Акцент6 24" xfId="491"/>
    <cellStyle name="20% - Акцент6 24 2" xfId="2367"/>
    <cellStyle name="20% - Акцент6 24 3" xfId="3382"/>
    <cellStyle name="20% - Акцент6 25" xfId="492"/>
    <cellStyle name="20% - Акцент6 25 2" xfId="2368"/>
    <cellStyle name="20% - Акцент6 25 3" xfId="3383"/>
    <cellStyle name="20% - Акцент6 26" xfId="493"/>
    <cellStyle name="20% - Акцент6 26 2" xfId="2369"/>
    <cellStyle name="20% - Акцент6 26 3" xfId="3384"/>
    <cellStyle name="20% - Акцент6 27" xfId="494"/>
    <cellStyle name="20% - Акцент6 27 2" xfId="2370"/>
    <cellStyle name="20% - Акцент6 27 3" xfId="3385"/>
    <cellStyle name="20% - Акцент6 28" xfId="495"/>
    <cellStyle name="20% - Акцент6 28 2" xfId="2371"/>
    <cellStyle name="20% - Акцент6 28 3" xfId="3386"/>
    <cellStyle name="20% - Акцент6 29" xfId="496"/>
    <cellStyle name="20% - Акцент6 29 2" xfId="2372"/>
    <cellStyle name="20% - Акцент6 29 3" xfId="3387"/>
    <cellStyle name="20% - Акцент6 3" xfId="497"/>
    <cellStyle name="20% - Акцент6 3 2" xfId="2373"/>
    <cellStyle name="20% - Акцент6 3 3" xfId="3388"/>
    <cellStyle name="20% - Акцент6 30" xfId="498"/>
    <cellStyle name="20% - Акцент6 30 2" xfId="2374"/>
    <cellStyle name="20% - Акцент6 30 3" xfId="3389"/>
    <cellStyle name="20% - Акцент6 31" xfId="499"/>
    <cellStyle name="20% - Акцент6 31 2" xfId="2375"/>
    <cellStyle name="20% - Акцент6 31 3" xfId="3390"/>
    <cellStyle name="20% - Акцент6 32" xfId="500"/>
    <cellStyle name="20% - Акцент6 32 2" xfId="2376"/>
    <cellStyle name="20% - Акцент6 32 3" xfId="3391"/>
    <cellStyle name="20% - Акцент6 33" xfId="501"/>
    <cellStyle name="20% - Акцент6 33 2" xfId="2377"/>
    <cellStyle name="20% - Акцент6 33 3" xfId="3392"/>
    <cellStyle name="20% - Акцент6 34" xfId="502"/>
    <cellStyle name="20% - Акцент6 34 2" xfId="2378"/>
    <cellStyle name="20% - Акцент6 34 3" xfId="3393"/>
    <cellStyle name="20% - Акцент6 35" xfId="503"/>
    <cellStyle name="20% - Акцент6 35 2" xfId="2379"/>
    <cellStyle name="20% - Акцент6 35 3" xfId="3394"/>
    <cellStyle name="20% - Акцент6 36" xfId="504"/>
    <cellStyle name="20% - Акцент6 36 2" xfId="2380"/>
    <cellStyle name="20% - Акцент6 36 3" xfId="3395"/>
    <cellStyle name="20% - Акцент6 4" xfId="505"/>
    <cellStyle name="20% - Акцент6 4 2" xfId="2381"/>
    <cellStyle name="20% - Акцент6 4 3" xfId="3396"/>
    <cellStyle name="20% - Акцент6 5" xfId="506"/>
    <cellStyle name="20% - Акцент6 5 2" xfId="2382"/>
    <cellStyle name="20% - Акцент6 5 3" xfId="3397"/>
    <cellStyle name="20% - Акцент6 6" xfId="507"/>
    <cellStyle name="20% - Акцент6 6 2" xfId="2383"/>
    <cellStyle name="20% - Акцент6 6 3" xfId="3398"/>
    <cellStyle name="20% - Акцент6 7" xfId="508"/>
    <cellStyle name="20% - Акцент6 7 2" xfId="2384"/>
    <cellStyle name="20% - Акцент6 7 3" xfId="3399"/>
    <cellStyle name="20% - Акцент6 8" xfId="509"/>
    <cellStyle name="20% - Акцент6 8 2" xfId="2385"/>
    <cellStyle name="20% - Акцент6 8 3" xfId="3400"/>
    <cellStyle name="20% - Акцент6 9" xfId="510"/>
    <cellStyle name="20% - Акцент6 9 2" xfId="2386"/>
    <cellStyle name="20% - Акцент6 9 3" xfId="3401"/>
    <cellStyle name="40% - Accent1" xfId="30" builtinId="31" customBuiltin="1"/>
    <cellStyle name="40% - Accent1 2" xfId="93"/>
    <cellStyle name="40% - Accent1 2 2" xfId="114"/>
    <cellStyle name="40% - Accent1 2 3" xfId="2119"/>
    <cellStyle name="40% - Accent1 2 4" xfId="2038"/>
    <cellStyle name="40% - Accent1 3" xfId="168"/>
    <cellStyle name="40% - Accent1 3 2" xfId="2130"/>
    <cellStyle name="40% - Accent1 3 3" xfId="3141"/>
    <cellStyle name="40% - Accent1 4" xfId="192"/>
    <cellStyle name="40% - Accent1 4 2" xfId="2153"/>
    <cellStyle name="40% - Accent1 4 3" xfId="3164"/>
    <cellStyle name="40% - Accent1 5" xfId="2066"/>
    <cellStyle name="40% - Accent1 6" xfId="3119"/>
    <cellStyle name="40% - Accent2" xfId="34" builtinId="35" customBuiltin="1"/>
    <cellStyle name="40% - Accent2 2" xfId="61"/>
    <cellStyle name="40% - Accent2 2 2" xfId="115"/>
    <cellStyle name="40% - Accent2 2 3" xfId="2105"/>
    <cellStyle name="40% - Accent2 2 4" xfId="2041"/>
    <cellStyle name="40% - Accent2 3" xfId="170"/>
    <cellStyle name="40% - Accent2 3 2" xfId="2132"/>
    <cellStyle name="40% - Accent2 3 3" xfId="3143"/>
    <cellStyle name="40% - Accent2 4" xfId="194"/>
    <cellStyle name="40% - Accent2 4 2" xfId="2155"/>
    <cellStyle name="40% - Accent2 4 3" xfId="3166"/>
    <cellStyle name="40% - Accent2 5" xfId="2068"/>
    <cellStyle name="40% - Accent2 6" xfId="3121"/>
    <cellStyle name="40% - Accent3" xfId="38" builtinId="39" customBuiltin="1"/>
    <cellStyle name="40% - Accent3 2" xfId="87"/>
    <cellStyle name="40% - Accent3 2 2" xfId="116"/>
    <cellStyle name="40% - Accent3 2 3" xfId="2116"/>
    <cellStyle name="40% - Accent3 2 4" xfId="2044"/>
    <cellStyle name="40% - Accent3 3" xfId="172"/>
    <cellStyle name="40% - Accent3 3 2" xfId="2134"/>
    <cellStyle name="40% - Accent3 3 3" xfId="3145"/>
    <cellStyle name="40% - Accent3 4" xfId="196"/>
    <cellStyle name="40% - Accent3 4 2" xfId="2157"/>
    <cellStyle name="40% - Accent3 4 3" xfId="3168"/>
    <cellStyle name="40% - Accent3 5" xfId="2070"/>
    <cellStyle name="40% - Accent3 6" xfId="3123"/>
    <cellStyle name="40% - Accent4" xfId="42" builtinId="43" customBuiltin="1"/>
    <cellStyle name="40% - Accent4 2" xfId="78"/>
    <cellStyle name="40% - Accent4 2 2" xfId="117"/>
    <cellStyle name="40% - Accent4 2 3" xfId="2115"/>
    <cellStyle name="40% - Accent4 2 4" xfId="2047"/>
    <cellStyle name="40% - Accent4 3" xfId="174"/>
    <cellStyle name="40% - Accent4 3 2" xfId="2136"/>
    <cellStyle name="40% - Accent4 3 3" xfId="3147"/>
    <cellStyle name="40% - Accent4 4" xfId="198"/>
    <cellStyle name="40% - Accent4 4 2" xfId="2159"/>
    <cellStyle name="40% - Accent4 4 3" xfId="3170"/>
    <cellStyle name="40% - Accent4 5" xfId="2072"/>
    <cellStyle name="40% - Accent4 6" xfId="3125"/>
    <cellStyle name="40% - Accent5" xfId="46" builtinId="47" customBuiltin="1"/>
    <cellStyle name="40% - Accent5 2" xfId="77"/>
    <cellStyle name="40% - Accent5 2 2" xfId="118"/>
    <cellStyle name="40% - Accent5 2 3" xfId="2114"/>
    <cellStyle name="40% - Accent5 2 4" xfId="2050"/>
    <cellStyle name="40% - Accent5 3" xfId="176"/>
    <cellStyle name="40% - Accent5 3 2" xfId="2138"/>
    <cellStyle name="40% - Accent5 3 3" xfId="3149"/>
    <cellStyle name="40% - Accent5 4" xfId="200"/>
    <cellStyle name="40% - Accent5 4 2" xfId="2161"/>
    <cellStyle name="40% - Accent5 4 3" xfId="3172"/>
    <cellStyle name="40% - Accent5 5" xfId="2074"/>
    <cellStyle name="40% - Accent5 6" xfId="3127"/>
    <cellStyle name="40% - Accent6" xfId="50" builtinId="51" customBuiltin="1"/>
    <cellStyle name="40% - Accent6 2" xfId="60"/>
    <cellStyle name="40% - Accent6 2 2" xfId="119"/>
    <cellStyle name="40% - Accent6 2 3" xfId="2104"/>
    <cellStyle name="40% - Accent6 2 4" xfId="2053"/>
    <cellStyle name="40% - Accent6 3" xfId="178"/>
    <cellStyle name="40% - Accent6 3 2" xfId="2140"/>
    <cellStyle name="40% - Accent6 3 3" xfId="3151"/>
    <cellStyle name="40% - Accent6 4" xfId="202"/>
    <cellStyle name="40% - Accent6 4 2" xfId="2163"/>
    <cellStyle name="40% - Accent6 4 3" xfId="3174"/>
    <cellStyle name="40% - Accent6 5" xfId="2076"/>
    <cellStyle name="40% - Accent6 6" xfId="3129"/>
    <cellStyle name="40% - Акцент1 10" xfId="511"/>
    <cellStyle name="40% - Акцент1 10 2" xfId="2387"/>
    <cellStyle name="40% - Акцент1 10 3" xfId="3402"/>
    <cellStyle name="40% - Акцент1 11" xfId="512"/>
    <cellStyle name="40% - Акцент1 11 2" xfId="2388"/>
    <cellStyle name="40% - Акцент1 11 3" xfId="3403"/>
    <cellStyle name="40% - Акцент1 12" xfId="513"/>
    <cellStyle name="40% - Акцент1 12 2" xfId="2389"/>
    <cellStyle name="40% - Акцент1 12 3" xfId="3404"/>
    <cellStyle name="40% - Акцент1 13" xfId="514"/>
    <cellStyle name="40% - Акцент1 13 2" xfId="2390"/>
    <cellStyle name="40% - Акцент1 13 3" xfId="3405"/>
    <cellStyle name="40% - Акцент1 14" xfId="515"/>
    <cellStyle name="40% - Акцент1 14 2" xfId="2391"/>
    <cellStyle name="40% - Акцент1 14 3" xfId="3406"/>
    <cellStyle name="40% - Акцент1 15" xfId="516"/>
    <cellStyle name="40% - Акцент1 15 2" xfId="2392"/>
    <cellStyle name="40% - Акцент1 15 3" xfId="3407"/>
    <cellStyle name="40% - Акцент1 16" xfId="517"/>
    <cellStyle name="40% - Акцент1 16 2" xfId="2393"/>
    <cellStyle name="40% - Акцент1 16 3" xfId="3408"/>
    <cellStyle name="40% - Акцент1 17" xfId="518"/>
    <cellStyle name="40% - Акцент1 17 2" xfId="2394"/>
    <cellStyle name="40% - Акцент1 17 3" xfId="3409"/>
    <cellStyle name="40% - Акцент1 18" xfId="519"/>
    <cellStyle name="40% - Акцент1 18 2" xfId="2395"/>
    <cellStyle name="40% - Акцент1 18 3" xfId="3410"/>
    <cellStyle name="40% - Акцент1 19" xfId="520"/>
    <cellStyle name="40% - Акцент1 19 2" xfId="2396"/>
    <cellStyle name="40% - Акцент1 19 3" xfId="3411"/>
    <cellStyle name="40% - Акцент1 2" xfId="521"/>
    <cellStyle name="40% - Акцент1 2 2" xfId="2397"/>
    <cellStyle name="40% - Акцент1 2 3" xfId="3412"/>
    <cellStyle name="40% - Акцент1 20" xfId="522"/>
    <cellStyle name="40% - Акцент1 20 2" xfId="2398"/>
    <cellStyle name="40% - Акцент1 20 3" xfId="3413"/>
    <cellStyle name="40% - Акцент1 21" xfId="523"/>
    <cellStyle name="40% - Акцент1 21 2" xfId="2399"/>
    <cellStyle name="40% - Акцент1 21 3" xfId="3414"/>
    <cellStyle name="40% - Акцент1 22" xfId="524"/>
    <cellStyle name="40% - Акцент1 22 2" xfId="2400"/>
    <cellStyle name="40% - Акцент1 22 3" xfId="3415"/>
    <cellStyle name="40% - Акцент1 23" xfId="525"/>
    <cellStyle name="40% - Акцент1 23 2" xfId="2401"/>
    <cellStyle name="40% - Акцент1 23 3" xfId="3416"/>
    <cellStyle name="40% - Акцент1 24" xfId="526"/>
    <cellStyle name="40% - Акцент1 24 2" xfId="2402"/>
    <cellStyle name="40% - Акцент1 24 3" xfId="3417"/>
    <cellStyle name="40% - Акцент1 25" xfId="527"/>
    <cellStyle name="40% - Акцент1 25 2" xfId="2403"/>
    <cellStyle name="40% - Акцент1 25 3" xfId="3418"/>
    <cellStyle name="40% - Акцент1 26" xfId="528"/>
    <cellStyle name="40% - Акцент1 26 2" xfId="2404"/>
    <cellStyle name="40% - Акцент1 26 3" xfId="3419"/>
    <cellStyle name="40% - Акцент1 27" xfId="529"/>
    <cellStyle name="40% - Акцент1 27 2" xfId="2405"/>
    <cellStyle name="40% - Акцент1 27 3" xfId="3420"/>
    <cellStyle name="40% - Акцент1 28" xfId="530"/>
    <cellStyle name="40% - Акцент1 28 2" xfId="2406"/>
    <cellStyle name="40% - Акцент1 28 3" xfId="3421"/>
    <cellStyle name="40% - Акцент1 29" xfId="531"/>
    <cellStyle name="40% - Акцент1 29 2" xfId="2407"/>
    <cellStyle name="40% - Акцент1 29 3" xfId="3422"/>
    <cellStyle name="40% - Акцент1 3" xfId="532"/>
    <cellStyle name="40% - Акцент1 3 2" xfId="2408"/>
    <cellStyle name="40% - Акцент1 3 3" xfId="3423"/>
    <cellStyle name="40% - Акцент1 30" xfId="533"/>
    <cellStyle name="40% - Акцент1 30 2" xfId="2409"/>
    <cellStyle name="40% - Акцент1 30 3" xfId="3424"/>
    <cellStyle name="40% - Акцент1 31" xfId="534"/>
    <cellStyle name="40% - Акцент1 31 2" xfId="2410"/>
    <cellStyle name="40% - Акцент1 31 3" xfId="3425"/>
    <cellStyle name="40% - Акцент1 32" xfId="535"/>
    <cellStyle name="40% - Акцент1 32 2" xfId="2411"/>
    <cellStyle name="40% - Акцент1 32 3" xfId="3426"/>
    <cellStyle name="40% - Акцент1 33" xfId="536"/>
    <cellStyle name="40% - Акцент1 33 2" xfId="2412"/>
    <cellStyle name="40% - Акцент1 33 3" xfId="3427"/>
    <cellStyle name="40% - Акцент1 34" xfId="537"/>
    <cellStyle name="40% - Акцент1 34 2" xfId="2413"/>
    <cellStyle name="40% - Акцент1 34 3" xfId="3428"/>
    <cellStyle name="40% - Акцент1 35" xfId="538"/>
    <cellStyle name="40% - Акцент1 35 2" xfId="2414"/>
    <cellStyle name="40% - Акцент1 35 3" xfId="3429"/>
    <cellStyle name="40% - Акцент1 36" xfId="539"/>
    <cellStyle name="40% - Акцент1 36 2" xfId="2415"/>
    <cellStyle name="40% - Акцент1 36 3" xfId="3430"/>
    <cellStyle name="40% - Акцент1 4" xfId="540"/>
    <cellStyle name="40% - Акцент1 4 2" xfId="2416"/>
    <cellStyle name="40% - Акцент1 4 3" xfId="3431"/>
    <cellStyle name="40% - Акцент1 5" xfId="541"/>
    <cellStyle name="40% - Акцент1 5 2" xfId="2417"/>
    <cellStyle name="40% - Акцент1 5 3" xfId="3432"/>
    <cellStyle name="40% - Акцент1 6" xfId="542"/>
    <cellStyle name="40% - Акцент1 6 2" xfId="2418"/>
    <cellStyle name="40% - Акцент1 6 3" xfId="3433"/>
    <cellStyle name="40% - Акцент1 7" xfId="543"/>
    <cellStyle name="40% - Акцент1 7 2" xfId="2419"/>
    <cellStyle name="40% - Акцент1 7 3" xfId="3434"/>
    <cellStyle name="40% - Акцент1 8" xfId="544"/>
    <cellStyle name="40% - Акцент1 8 2" xfId="2420"/>
    <cellStyle name="40% - Акцент1 8 3" xfId="3435"/>
    <cellStyle name="40% - Акцент1 9" xfId="545"/>
    <cellStyle name="40% - Акцент1 9 2" xfId="2421"/>
    <cellStyle name="40% - Акцент1 9 3" xfId="3436"/>
    <cellStyle name="40% - Акцент2 10" xfId="546"/>
    <cellStyle name="40% - Акцент2 10 2" xfId="2422"/>
    <cellStyle name="40% - Акцент2 10 3" xfId="3437"/>
    <cellStyle name="40% - Акцент2 11" xfId="547"/>
    <cellStyle name="40% - Акцент2 11 2" xfId="2423"/>
    <cellStyle name="40% - Акцент2 11 3" xfId="3438"/>
    <cellStyle name="40% - Акцент2 12" xfId="548"/>
    <cellStyle name="40% - Акцент2 12 2" xfId="2424"/>
    <cellStyle name="40% - Акцент2 12 3" xfId="3439"/>
    <cellStyle name="40% - Акцент2 13" xfId="549"/>
    <cellStyle name="40% - Акцент2 13 2" xfId="2425"/>
    <cellStyle name="40% - Акцент2 13 3" xfId="3440"/>
    <cellStyle name="40% - Акцент2 14" xfId="550"/>
    <cellStyle name="40% - Акцент2 14 2" xfId="2426"/>
    <cellStyle name="40% - Акцент2 14 3" xfId="3441"/>
    <cellStyle name="40% - Акцент2 15" xfId="551"/>
    <cellStyle name="40% - Акцент2 15 2" xfId="2427"/>
    <cellStyle name="40% - Акцент2 15 3" xfId="3442"/>
    <cellStyle name="40% - Акцент2 16" xfId="552"/>
    <cellStyle name="40% - Акцент2 16 2" xfId="2428"/>
    <cellStyle name="40% - Акцент2 16 3" xfId="3443"/>
    <cellStyle name="40% - Акцент2 17" xfId="553"/>
    <cellStyle name="40% - Акцент2 17 2" xfId="2429"/>
    <cellStyle name="40% - Акцент2 17 3" xfId="3444"/>
    <cellStyle name="40% - Акцент2 18" xfId="554"/>
    <cellStyle name="40% - Акцент2 18 2" xfId="2430"/>
    <cellStyle name="40% - Акцент2 18 3" xfId="3445"/>
    <cellStyle name="40% - Акцент2 19" xfId="555"/>
    <cellStyle name="40% - Акцент2 19 2" xfId="2431"/>
    <cellStyle name="40% - Акцент2 19 3" xfId="3446"/>
    <cellStyle name="40% - Акцент2 2" xfId="556"/>
    <cellStyle name="40% - Акцент2 2 2" xfId="2432"/>
    <cellStyle name="40% - Акцент2 2 3" xfId="3447"/>
    <cellStyle name="40% - Акцент2 20" xfId="557"/>
    <cellStyle name="40% - Акцент2 20 2" xfId="2433"/>
    <cellStyle name="40% - Акцент2 20 3" xfId="3448"/>
    <cellStyle name="40% - Акцент2 21" xfId="558"/>
    <cellStyle name="40% - Акцент2 21 2" xfId="2434"/>
    <cellStyle name="40% - Акцент2 21 3" xfId="3449"/>
    <cellStyle name="40% - Акцент2 22" xfId="559"/>
    <cellStyle name="40% - Акцент2 22 2" xfId="2435"/>
    <cellStyle name="40% - Акцент2 22 3" xfId="3450"/>
    <cellStyle name="40% - Акцент2 23" xfId="560"/>
    <cellStyle name="40% - Акцент2 23 2" xfId="2436"/>
    <cellStyle name="40% - Акцент2 23 3" xfId="3451"/>
    <cellStyle name="40% - Акцент2 24" xfId="561"/>
    <cellStyle name="40% - Акцент2 24 2" xfId="2437"/>
    <cellStyle name="40% - Акцент2 24 3" xfId="3452"/>
    <cellStyle name="40% - Акцент2 25" xfId="562"/>
    <cellStyle name="40% - Акцент2 25 2" xfId="2438"/>
    <cellStyle name="40% - Акцент2 25 3" xfId="3453"/>
    <cellStyle name="40% - Акцент2 26" xfId="563"/>
    <cellStyle name="40% - Акцент2 26 2" xfId="2439"/>
    <cellStyle name="40% - Акцент2 26 3" xfId="3454"/>
    <cellStyle name="40% - Акцент2 27" xfId="564"/>
    <cellStyle name="40% - Акцент2 27 2" xfId="2440"/>
    <cellStyle name="40% - Акцент2 27 3" xfId="3455"/>
    <cellStyle name="40% - Акцент2 28" xfId="565"/>
    <cellStyle name="40% - Акцент2 28 2" xfId="2441"/>
    <cellStyle name="40% - Акцент2 28 3" xfId="3456"/>
    <cellStyle name="40% - Акцент2 29" xfId="566"/>
    <cellStyle name="40% - Акцент2 29 2" xfId="2442"/>
    <cellStyle name="40% - Акцент2 29 3" xfId="3457"/>
    <cellStyle name="40% - Акцент2 3" xfId="567"/>
    <cellStyle name="40% - Акцент2 3 2" xfId="2443"/>
    <cellStyle name="40% - Акцент2 3 3" xfId="3458"/>
    <cellStyle name="40% - Акцент2 30" xfId="568"/>
    <cellStyle name="40% - Акцент2 30 2" xfId="2444"/>
    <cellStyle name="40% - Акцент2 30 3" xfId="3459"/>
    <cellStyle name="40% - Акцент2 31" xfId="569"/>
    <cellStyle name="40% - Акцент2 31 2" xfId="2445"/>
    <cellStyle name="40% - Акцент2 31 3" xfId="3460"/>
    <cellStyle name="40% - Акцент2 32" xfId="570"/>
    <cellStyle name="40% - Акцент2 32 2" xfId="2446"/>
    <cellStyle name="40% - Акцент2 32 3" xfId="3461"/>
    <cellStyle name="40% - Акцент2 33" xfId="571"/>
    <cellStyle name="40% - Акцент2 33 2" xfId="2447"/>
    <cellStyle name="40% - Акцент2 33 3" xfId="3462"/>
    <cellStyle name="40% - Акцент2 34" xfId="572"/>
    <cellStyle name="40% - Акцент2 34 2" xfId="2448"/>
    <cellStyle name="40% - Акцент2 34 3" xfId="3463"/>
    <cellStyle name="40% - Акцент2 35" xfId="573"/>
    <cellStyle name="40% - Акцент2 35 2" xfId="2449"/>
    <cellStyle name="40% - Акцент2 35 3" xfId="3464"/>
    <cellStyle name="40% - Акцент2 36" xfId="574"/>
    <cellStyle name="40% - Акцент2 36 2" xfId="2450"/>
    <cellStyle name="40% - Акцент2 36 3" xfId="3465"/>
    <cellStyle name="40% - Акцент2 4" xfId="575"/>
    <cellStyle name="40% - Акцент2 4 2" xfId="2451"/>
    <cellStyle name="40% - Акцент2 4 3" xfId="3466"/>
    <cellStyle name="40% - Акцент2 5" xfId="576"/>
    <cellStyle name="40% - Акцент2 5 2" xfId="2452"/>
    <cellStyle name="40% - Акцент2 5 3" xfId="3467"/>
    <cellStyle name="40% - Акцент2 6" xfId="577"/>
    <cellStyle name="40% - Акцент2 6 2" xfId="2453"/>
    <cellStyle name="40% - Акцент2 6 3" xfId="3468"/>
    <cellStyle name="40% - Акцент2 7" xfId="578"/>
    <cellStyle name="40% - Акцент2 7 2" xfId="2454"/>
    <cellStyle name="40% - Акцент2 7 3" xfId="3469"/>
    <cellStyle name="40% - Акцент2 8" xfId="579"/>
    <cellStyle name="40% - Акцент2 8 2" xfId="2455"/>
    <cellStyle name="40% - Акцент2 8 3" xfId="3470"/>
    <cellStyle name="40% - Акцент2 9" xfId="580"/>
    <cellStyle name="40% - Акцент2 9 2" xfId="2456"/>
    <cellStyle name="40% - Акцент2 9 3" xfId="3471"/>
    <cellStyle name="40% - Акцент3 10" xfId="581"/>
    <cellStyle name="40% - Акцент3 10 2" xfId="2457"/>
    <cellStyle name="40% - Акцент3 10 3" xfId="3472"/>
    <cellStyle name="40% - Акцент3 11" xfId="582"/>
    <cellStyle name="40% - Акцент3 11 2" xfId="2458"/>
    <cellStyle name="40% - Акцент3 11 3" xfId="3473"/>
    <cellStyle name="40% - Акцент3 12" xfId="583"/>
    <cellStyle name="40% - Акцент3 12 2" xfId="2459"/>
    <cellStyle name="40% - Акцент3 12 3" xfId="3474"/>
    <cellStyle name="40% - Акцент3 13" xfId="584"/>
    <cellStyle name="40% - Акцент3 13 2" xfId="2460"/>
    <cellStyle name="40% - Акцент3 13 3" xfId="3475"/>
    <cellStyle name="40% - Акцент3 14" xfId="585"/>
    <cellStyle name="40% - Акцент3 14 2" xfId="2461"/>
    <cellStyle name="40% - Акцент3 14 3" xfId="3476"/>
    <cellStyle name="40% - Акцент3 15" xfId="586"/>
    <cellStyle name="40% - Акцент3 15 2" xfId="2462"/>
    <cellStyle name="40% - Акцент3 15 3" xfId="3477"/>
    <cellStyle name="40% - Акцент3 16" xfId="587"/>
    <cellStyle name="40% - Акцент3 16 2" xfId="2463"/>
    <cellStyle name="40% - Акцент3 16 3" xfId="3478"/>
    <cellStyle name="40% - Акцент3 17" xfId="588"/>
    <cellStyle name="40% - Акцент3 17 2" xfId="2464"/>
    <cellStyle name="40% - Акцент3 17 3" xfId="3479"/>
    <cellStyle name="40% - Акцент3 18" xfId="589"/>
    <cellStyle name="40% - Акцент3 18 2" xfId="2465"/>
    <cellStyle name="40% - Акцент3 18 3" xfId="3480"/>
    <cellStyle name="40% - Акцент3 19" xfId="590"/>
    <cellStyle name="40% - Акцент3 19 2" xfId="2466"/>
    <cellStyle name="40% - Акцент3 19 3" xfId="3481"/>
    <cellStyle name="40% - Акцент3 2" xfId="591"/>
    <cellStyle name="40% - Акцент3 2 2" xfId="2467"/>
    <cellStyle name="40% - Акцент3 2 3" xfId="3482"/>
    <cellStyle name="40% - Акцент3 20" xfId="592"/>
    <cellStyle name="40% - Акцент3 20 2" xfId="2468"/>
    <cellStyle name="40% - Акцент3 20 3" xfId="3483"/>
    <cellStyle name="40% - Акцент3 21" xfId="593"/>
    <cellStyle name="40% - Акцент3 21 2" xfId="2469"/>
    <cellStyle name="40% - Акцент3 21 3" xfId="3484"/>
    <cellStyle name="40% - Акцент3 22" xfId="594"/>
    <cellStyle name="40% - Акцент3 22 2" xfId="2470"/>
    <cellStyle name="40% - Акцент3 22 3" xfId="3485"/>
    <cellStyle name="40% - Акцент3 23" xfId="595"/>
    <cellStyle name="40% - Акцент3 23 2" xfId="2471"/>
    <cellStyle name="40% - Акцент3 23 3" xfId="3486"/>
    <cellStyle name="40% - Акцент3 24" xfId="596"/>
    <cellStyle name="40% - Акцент3 24 2" xfId="2472"/>
    <cellStyle name="40% - Акцент3 24 3" xfId="3487"/>
    <cellStyle name="40% - Акцент3 25" xfId="597"/>
    <cellStyle name="40% - Акцент3 25 2" xfId="2473"/>
    <cellStyle name="40% - Акцент3 25 3" xfId="3488"/>
    <cellStyle name="40% - Акцент3 26" xfId="598"/>
    <cellStyle name="40% - Акцент3 26 2" xfId="2474"/>
    <cellStyle name="40% - Акцент3 26 3" xfId="3489"/>
    <cellStyle name="40% - Акцент3 27" xfId="599"/>
    <cellStyle name="40% - Акцент3 27 2" xfId="2475"/>
    <cellStyle name="40% - Акцент3 27 3" xfId="3490"/>
    <cellStyle name="40% - Акцент3 28" xfId="600"/>
    <cellStyle name="40% - Акцент3 28 2" xfId="2476"/>
    <cellStyle name="40% - Акцент3 28 3" xfId="3491"/>
    <cellStyle name="40% - Акцент3 29" xfId="601"/>
    <cellStyle name="40% - Акцент3 29 2" xfId="2477"/>
    <cellStyle name="40% - Акцент3 29 3" xfId="3492"/>
    <cellStyle name="40% - Акцент3 3" xfId="602"/>
    <cellStyle name="40% - Акцент3 3 2" xfId="2478"/>
    <cellStyle name="40% - Акцент3 3 3" xfId="3493"/>
    <cellStyle name="40% - Акцент3 30" xfId="603"/>
    <cellStyle name="40% - Акцент3 30 2" xfId="2479"/>
    <cellStyle name="40% - Акцент3 30 3" xfId="3494"/>
    <cellStyle name="40% - Акцент3 31" xfId="604"/>
    <cellStyle name="40% - Акцент3 31 2" xfId="2480"/>
    <cellStyle name="40% - Акцент3 31 3" xfId="3495"/>
    <cellStyle name="40% - Акцент3 32" xfId="605"/>
    <cellStyle name="40% - Акцент3 32 2" xfId="2481"/>
    <cellStyle name="40% - Акцент3 32 3" xfId="3496"/>
    <cellStyle name="40% - Акцент3 33" xfId="606"/>
    <cellStyle name="40% - Акцент3 33 2" xfId="2482"/>
    <cellStyle name="40% - Акцент3 33 3" xfId="3497"/>
    <cellStyle name="40% - Акцент3 34" xfId="607"/>
    <cellStyle name="40% - Акцент3 34 2" xfId="2483"/>
    <cellStyle name="40% - Акцент3 34 3" xfId="3498"/>
    <cellStyle name="40% - Акцент3 35" xfId="608"/>
    <cellStyle name="40% - Акцент3 35 2" xfId="2484"/>
    <cellStyle name="40% - Акцент3 35 3" xfId="3499"/>
    <cellStyle name="40% - Акцент3 36" xfId="609"/>
    <cellStyle name="40% - Акцент3 36 2" xfId="2485"/>
    <cellStyle name="40% - Акцент3 36 3" xfId="3500"/>
    <cellStyle name="40% - Акцент3 4" xfId="610"/>
    <cellStyle name="40% - Акцент3 4 2" xfId="2486"/>
    <cellStyle name="40% - Акцент3 4 3" xfId="3501"/>
    <cellStyle name="40% - Акцент3 5" xfId="611"/>
    <cellStyle name="40% - Акцент3 5 2" xfId="2487"/>
    <cellStyle name="40% - Акцент3 5 3" xfId="3502"/>
    <cellStyle name="40% - Акцент3 6" xfId="612"/>
    <cellStyle name="40% - Акцент3 6 2" xfId="2488"/>
    <cellStyle name="40% - Акцент3 6 3" xfId="3503"/>
    <cellStyle name="40% - Акцент3 7" xfId="613"/>
    <cellStyle name="40% - Акцент3 7 2" xfId="2489"/>
    <cellStyle name="40% - Акцент3 7 3" xfId="3504"/>
    <cellStyle name="40% - Акцент3 8" xfId="614"/>
    <cellStyle name="40% - Акцент3 8 2" xfId="2490"/>
    <cellStyle name="40% - Акцент3 8 3" xfId="3505"/>
    <cellStyle name="40% - Акцент3 9" xfId="615"/>
    <cellStyle name="40% - Акцент3 9 2" xfId="2491"/>
    <cellStyle name="40% - Акцент3 9 3" xfId="3506"/>
    <cellStyle name="40% - Акцент4 10" xfId="616"/>
    <cellStyle name="40% - Акцент4 10 2" xfId="2492"/>
    <cellStyle name="40% - Акцент4 10 3" xfId="3507"/>
    <cellStyle name="40% - Акцент4 11" xfId="617"/>
    <cellStyle name="40% - Акцент4 11 2" xfId="2493"/>
    <cellStyle name="40% - Акцент4 11 3" xfId="3508"/>
    <cellStyle name="40% - Акцент4 12" xfId="618"/>
    <cellStyle name="40% - Акцент4 12 2" xfId="2494"/>
    <cellStyle name="40% - Акцент4 12 3" xfId="3509"/>
    <cellStyle name="40% - Акцент4 13" xfId="619"/>
    <cellStyle name="40% - Акцент4 13 2" xfId="2495"/>
    <cellStyle name="40% - Акцент4 13 3" xfId="3510"/>
    <cellStyle name="40% - Акцент4 14" xfId="620"/>
    <cellStyle name="40% - Акцент4 14 2" xfId="2496"/>
    <cellStyle name="40% - Акцент4 14 3" xfId="3511"/>
    <cellStyle name="40% - Акцент4 15" xfId="621"/>
    <cellStyle name="40% - Акцент4 15 2" xfId="2497"/>
    <cellStyle name="40% - Акцент4 15 3" xfId="3512"/>
    <cellStyle name="40% - Акцент4 16" xfId="622"/>
    <cellStyle name="40% - Акцент4 16 2" xfId="2498"/>
    <cellStyle name="40% - Акцент4 16 3" xfId="3513"/>
    <cellStyle name="40% - Акцент4 17" xfId="623"/>
    <cellStyle name="40% - Акцент4 17 2" xfId="2499"/>
    <cellStyle name="40% - Акцент4 17 3" xfId="3514"/>
    <cellStyle name="40% - Акцент4 18" xfId="624"/>
    <cellStyle name="40% - Акцент4 18 2" xfId="2500"/>
    <cellStyle name="40% - Акцент4 18 3" xfId="3515"/>
    <cellStyle name="40% - Акцент4 19" xfId="625"/>
    <cellStyle name="40% - Акцент4 19 2" xfId="2501"/>
    <cellStyle name="40% - Акцент4 19 3" xfId="3516"/>
    <cellStyle name="40% - Акцент4 2" xfId="626"/>
    <cellStyle name="40% - Акцент4 2 2" xfId="2502"/>
    <cellStyle name="40% - Акцент4 2 3" xfId="3517"/>
    <cellStyle name="40% - Акцент4 20" xfId="627"/>
    <cellStyle name="40% - Акцент4 20 2" xfId="2503"/>
    <cellStyle name="40% - Акцент4 20 3" xfId="3518"/>
    <cellStyle name="40% - Акцент4 21" xfId="628"/>
    <cellStyle name="40% - Акцент4 21 2" xfId="2504"/>
    <cellStyle name="40% - Акцент4 21 3" xfId="3519"/>
    <cellStyle name="40% - Акцент4 22" xfId="629"/>
    <cellStyle name="40% - Акцент4 22 2" xfId="2505"/>
    <cellStyle name="40% - Акцент4 22 3" xfId="3520"/>
    <cellStyle name="40% - Акцент4 23" xfId="630"/>
    <cellStyle name="40% - Акцент4 23 2" xfId="2506"/>
    <cellStyle name="40% - Акцент4 23 3" xfId="3521"/>
    <cellStyle name="40% - Акцент4 24" xfId="631"/>
    <cellStyle name="40% - Акцент4 24 2" xfId="2507"/>
    <cellStyle name="40% - Акцент4 24 3" xfId="3522"/>
    <cellStyle name="40% - Акцент4 25" xfId="632"/>
    <cellStyle name="40% - Акцент4 25 2" xfId="2508"/>
    <cellStyle name="40% - Акцент4 25 3" xfId="3523"/>
    <cellStyle name="40% - Акцент4 26" xfId="633"/>
    <cellStyle name="40% - Акцент4 26 2" xfId="2509"/>
    <cellStyle name="40% - Акцент4 26 3" xfId="3524"/>
    <cellStyle name="40% - Акцент4 27" xfId="634"/>
    <cellStyle name="40% - Акцент4 27 2" xfId="2510"/>
    <cellStyle name="40% - Акцент4 27 3" xfId="3525"/>
    <cellStyle name="40% - Акцент4 28" xfId="635"/>
    <cellStyle name="40% - Акцент4 28 2" xfId="2511"/>
    <cellStyle name="40% - Акцент4 28 3" xfId="3526"/>
    <cellStyle name="40% - Акцент4 29" xfId="636"/>
    <cellStyle name="40% - Акцент4 29 2" xfId="2512"/>
    <cellStyle name="40% - Акцент4 29 3" xfId="3527"/>
    <cellStyle name="40% - Акцент4 3" xfId="637"/>
    <cellStyle name="40% - Акцент4 3 2" xfId="2513"/>
    <cellStyle name="40% - Акцент4 3 3" xfId="3528"/>
    <cellStyle name="40% - Акцент4 30" xfId="638"/>
    <cellStyle name="40% - Акцент4 30 2" xfId="2514"/>
    <cellStyle name="40% - Акцент4 30 3" xfId="3529"/>
    <cellStyle name="40% - Акцент4 31" xfId="639"/>
    <cellStyle name="40% - Акцент4 31 2" xfId="2515"/>
    <cellStyle name="40% - Акцент4 31 3" xfId="3530"/>
    <cellStyle name="40% - Акцент4 32" xfId="640"/>
    <cellStyle name="40% - Акцент4 32 2" xfId="2516"/>
    <cellStyle name="40% - Акцент4 32 3" xfId="3531"/>
    <cellStyle name="40% - Акцент4 33" xfId="641"/>
    <cellStyle name="40% - Акцент4 33 2" xfId="2517"/>
    <cellStyle name="40% - Акцент4 33 3" xfId="3532"/>
    <cellStyle name="40% - Акцент4 34" xfId="642"/>
    <cellStyle name="40% - Акцент4 34 2" xfId="2518"/>
    <cellStyle name="40% - Акцент4 34 3" xfId="3533"/>
    <cellStyle name="40% - Акцент4 35" xfId="643"/>
    <cellStyle name="40% - Акцент4 35 2" xfId="2519"/>
    <cellStyle name="40% - Акцент4 35 3" xfId="3534"/>
    <cellStyle name="40% - Акцент4 36" xfId="644"/>
    <cellStyle name="40% - Акцент4 36 2" xfId="2520"/>
    <cellStyle name="40% - Акцент4 36 3" xfId="3535"/>
    <cellStyle name="40% - Акцент4 4" xfId="645"/>
    <cellStyle name="40% - Акцент4 4 2" xfId="2521"/>
    <cellStyle name="40% - Акцент4 4 3" xfId="3536"/>
    <cellStyle name="40% - Акцент4 5" xfId="646"/>
    <cellStyle name="40% - Акцент4 5 2" xfId="2522"/>
    <cellStyle name="40% - Акцент4 5 3" xfId="3537"/>
    <cellStyle name="40% - Акцент4 6" xfId="647"/>
    <cellStyle name="40% - Акцент4 6 2" xfId="2523"/>
    <cellStyle name="40% - Акцент4 6 3" xfId="3538"/>
    <cellStyle name="40% - Акцент4 7" xfId="648"/>
    <cellStyle name="40% - Акцент4 7 2" xfId="2524"/>
    <cellStyle name="40% - Акцент4 7 3" xfId="3539"/>
    <cellStyle name="40% - Акцент4 8" xfId="649"/>
    <cellStyle name="40% - Акцент4 8 2" xfId="2525"/>
    <cellStyle name="40% - Акцент4 8 3" xfId="3540"/>
    <cellStyle name="40% - Акцент4 9" xfId="650"/>
    <cellStyle name="40% - Акцент4 9 2" xfId="2526"/>
    <cellStyle name="40% - Акцент4 9 3" xfId="3541"/>
    <cellStyle name="40% - Акцент5 10" xfId="651"/>
    <cellStyle name="40% - Акцент5 10 2" xfId="2527"/>
    <cellStyle name="40% - Акцент5 10 3" xfId="3542"/>
    <cellStyle name="40% - Акцент5 11" xfId="652"/>
    <cellStyle name="40% - Акцент5 11 2" xfId="2528"/>
    <cellStyle name="40% - Акцент5 11 3" xfId="3543"/>
    <cellStyle name="40% - Акцент5 12" xfId="653"/>
    <cellStyle name="40% - Акцент5 12 2" xfId="2529"/>
    <cellStyle name="40% - Акцент5 12 3" xfId="3544"/>
    <cellStyle name="40% - Акцент5 13" xfId="654"/>
    <cellStyle name="40% - Акцент5 13 2" xfId="2530"/>
    <cellStyle name="40% - Акцент5 13 3" xfId="3545"/>
    <cellStyle name="40% - Акцент5 14" xfId="655"/>
    <cellStyle name="40% - Акцент5 14 2" xfId="2531"/>
    <cellStyle name="40% - Акцент5 14 3" xfId="3546"/>
    <cellStyle name="40% - Акцент5 15" xfId="656"/>
    <cellStyle name="40% - Акцент5 15 2" xfId="2532"/>
    <cellStyle name="40% - Акцент5 15 3" xfId="3547"/>
    <cellStyle name="40% - Акцент5 16" xfId="657"/>
    <cellStyle name="40% - Акцент5 16 2" xfId="2533"/>
    <cellStyle name="40% - Акцент5 16 3" xfId="3548"/>
    <cellStyle name="40% - Акцент5 17" xfId="658"/>
    <cellStyle name="40% - Акцент5 17 2" xfId="2534"/>
    <cellStyle name="40% - Акцент5 17 3" xfId="3549"/>
    <cellStyle name="40% - Акцент5 18" xfId="659"/>
    <cellStyle name="40% - Акцент5 18 2" xfId="2535"/>
    <cellStyle name="40% - Акцент5 18 3" xfId="3550"/>
    <cellStyle name="40% - Акцент5 19" xfId="660"/>
    <cellStyle name="40% - Акцент5 19 2" xfId="2536"/>
    <cellStyle name="40% - Акцент5 19 3" xfId="3551"/>
    <cellStyle name="40% - Акцент5 2" xfId="661"/>
    <cellStyle name="40% - Акцент5 2 2" xfId="2537"/>
    <cellStyle name="40% - Акцент5 2 3" xfId="3552"/>
    <cellStyle name="40% - Акцент5 20" xfId="662"/>
    <cellStyle name="40% - Акцент5 20 2" xfId="2538"/>
    <cellStyle name="40% - Акцент5 20 3" xfId="3553"/>
    <cellStyle name="40% - Акцент5 21" xfId="663"/>
    <cellStyle name="40% - Акцент5 21 2" xfId="2539"/>
    <cellStyle name="40% - Акцент5 21 3" xfId="3554"/>
    <cellStyle name="40% - Акцент5 22" xfId="664"/>
    <cellStyle name="40% - Акцент5 22 2" xfId="2540"/>
    <cellStyle name="40% - Акцент5 22 3" xfId="3555"/>
    <cellStyle name="40% - Акцент5 23" xfId="665"/>
    <cellStyle name="40% - Акцент5 23 2" xfId="2541"/>
    <cellStyle name="40% - Акцент5 23 3" xfId="3556"/>
    <cellStyle name="40% - Акцент5 24" xfId="666"/>
    <cellStyle name="40% - Акцент5 24 2" xfId="2542"/>
    <cellStyle name="40% - Акцент5 24 3" xfId="3557"/>
    <cellStyle name="40% - Акцент5 25" xfId="667"/>
    <cellStyle name="40% - Акцент5 25 2" xfId="2543"/>
    <cellStyle name="40% - Акцент5 25 3" xfId="3558"/>
    <cellStyle name="40% - Акцент5 26" xfId="668"/>
    <cellStyle name="40% - Акцент5 26 2" xfId="2544"/>
    <cellStyle name="40% - Акцент5 26 3" xfId="3559"/>
    <cellStyle name="40% - Акцент5 27" xfId="669"/>
    <cellStyle name="40% - Акцент5 27 2" xfId="2545"/>
    <cellStyle name="40% - Акцент5 27 3" xfId="3560"/>
    <cellStyle name="40% - Акцент5 28" xfId="670"/>
    <cellStyle name="40% - Акцент5 28 2" xfId="2546"/>
    <cellStyle name="40% - Акцент5 28 3" xfId="3561"/>
    <cellStyle name="40% - Акцент5 29" xfId="671"/>
    <cellStyle name="40% - Акцент5 29 2" xfId="2547"/>
    <cellStyle name="40% - Акцент5 29 3" xfId="3562"/>
    <cellStyle name="40% - Акцент5 3" xfId="672"/>
    <cellStyle name="40% - Акцент5 3 2" xfId="2548"/>
    <cellStyle name="40% - Акцент5 3 3" xfId="3563"/>
    <cellStyle name="40% - Акцент5 30" xfId="673"/>
    <cellStyle name="40% - Акцент5 30 2" xfId="2549"/>
    <cellStyle name="40% - Акцент5 30 3" xfId="3564"/>
    <cellStyle name="40% - Акцент5 31" xfId="674"/>
    <cellStyle name="40% - Акцент5 31 2" xfId="2550"/>
    <cellStyle name="40% - Акцент5 31 3" xfId="3565"/>
    <cellStyle name="40% - Акцент5 32" xfId="675"/>
    <cellStyle name="40% - Акцент5 32 2" xfId="2551"/>
    <cellStyle name="40% - Акцент5 32 3" xfId="3566"/>
    <cellStyle name="40% - Акцент5 33" xfId="676"/>
    <cellStyle name="40% - Акцент5 33 2" xfId="2552"/>
    <cellStyle name="40% - Акцент5 33 3" xfId="3567"/>
    <cellStyle name="40% - Акцент5 34" xfId="677"/>
    <cellStyle name="40% - Акцент5 34 2" xfId="2553"/>
    <cellStyle name="40% - Акцент5 34 3" xfId="3568"/>
    <cellStyle name="40% - Акцент5 35" xfId="678"/>
    <cellStyle name="40% - Акцент5 35 2" xfId="2554"/>
    <cellStyle name="40% - Акцент5 35 3" xfId="3569"/>
    <cellStyle name="40% - Акцент5 36" xfId="679"/>
    <cellStyle name="40% - Акцент5 36 2" xfId="2555"/>
    <cellStyle name="40% - Акцент5 36 3" xfId="3570"/>
    <cellStyle name="40% - Акцент5 4" xfId="680"/>
    <cellStyle name="40% - Акцент5 4 2" xfId="2556"/>
    <cellStyle name="40% - Акцент5 4 3" xfId="3571"/>
    <cellStyle name="40% - Акцент5 5" xfId="681"/>
    <cellStyle name="40% - Акцент5 5 2" xfId="2557"/>
    <cellStyle name="40% - Акцент5 5 3" xfId="3572"/>
    <cellStyle name="40% - Акцент5 6" xfId="682"/>
    <cellStyle name="40% - Акцент5 6 2" xfId="2558"/>
    <cellStyle name="40% - Акцент5 6 3" xfId="3573"/>
    <cellStyle name="40% - Акцент5 7" xfId="683"/>
    <cellStyle name="40% - Акцент5 7 2" xfId="2559"/>
    <cellStyle name="40% - Акцент5 7 3" xfId="3574"/>
    <cellStyle name="40% - Акцент5 8" xfId="684"/>
    <cellStyle name="40% - Акцент5 8 2" xfId="2560"/>
    <cellStyle name="40% - Акцент5 8 3" xfId="3575"/>
    <cellStyle name="40% - Акцент5 9" xfId="685"/>
    <cellStyle name="40% - Акцент5 9 2" xfId="2561"/>
    <cellStyle name="40% - Акцент5 9 3" xfId="3576"/>
    <cellStyle name="40% - Акцент6 10" xfId="686"/>
    <cellStyle name="40% - Акцент6 10 2" xfId="2562"/>
    <cellStyle name="40% - Акцент6 10 3" xfId="3577"/>
    <cellStyle name="40% - Акцент6 11" xfId="687"/>
    <cellStyle name="40% - Акцент6 11 2" xfId="2563"/>
    <cellStyle name="40% - Акцент6 11 3" xfId="3578"/>
    <cellStyle name="40% - Акцент6 12" xfId="688"/>
    <cellStyle name="40% - Акцент6 12 2" xfId="2564"/>
    <cellStyle name="40% - Акцент6 12 3" xfId="3579"/>
    <cellStyle name="40% - Акцент6 13" xfId="689"/>
    <cellStyle name="40% - Акцент6 13 2" xfId="2565"/>
    <cellStyle name="40% - Акцент6 13 3" xfId="3580"/>
    <cellStyle name="40% - Акцент6 14" xfId="690"/>
    <cellStyle name="40% - Акцент6 14 2" xfId="2566"/>
    <cellStyle name="40% - Акцент6 14 3" xfId="3581"/>
    <cellStyle name="40% - Акцент6 15" xfId="691"/>
    <cellStyle name="40% - Акцент6 15 2" xfId="2567"/>
    <cellStyle name="40% - Акцент6 15 3" xfId="3582"/>
    <cellStyle name="40% - Акцент6 16" xfId="692"/>
    <cellStyle name="40% - Акцент6 16 2" xfId="2568"/>
    <cellStyle name="40% - Акцент6 16 3" xfId="3583"/>
    <cellStyle name="40% - Акцент6 17" xfId="693"/>
    <cellStyle name="40% - Акцент6 17 2" xfId="2569"/>
    <cellStyle name="40% - Акцент6 17 3" xfId="3584"/>
    <cellStyle name="40% - Акцент6 18" xfId="694"/>
    <cellStyle name="40% - Акцент6 18 2" xfId="2570"/>
    <cellStyle name="40% - Акцент6 18 3" xfId="3585"/>
    <cellStyle name="40% - Акцент6 19" xfId="695"/>
    <cellStyle name="40% - Акцент6 19 2" xfId="2571"/>
    <cellStyle name="40% - Акцент6 19 3" xfId="3586"/>
    <cellStyle name="40% - Акцент6 2" xfId="696"/>
    <cellStyle name="40% - Акцент6 2 2" xfId="2572"/>
    <cellStyle name="40% - Акцент6 2 3" xfId="3587"/>
    <cellStyle name="40% - Акцент6 20" xfId="697"/>
    <cellStyle name="40% - Акцент6 20 2" xfId="2573"/>
    <cellStyle name="40% - Акцент6 20 3" xfId="3588"/>
    <cellStyle name="40% - Акцент6 21" xfId="698"/>
    <cellStyle name="40% - Акцент6 21 2" xfId="2574"/>
    <cellStyle name="40% - Акцент6 21 3" xfId="3589"/>
    <cellStyle name="40% - Акцент6 22" xfId="699"/>
    <cellStyle name="40% - Акцент6 22 2" xfId="2575"/>
    <cellStyle name="40% - Акцент6 22 3" xfId="3590"/>
    <cellStyle name="40% - Акцент6 23" xfId="700"/>
    <cellStyle name="40% - Акцент6 23 2" xfId="2576"/>
    <cellStyle name="40% - Акцент6 23 3" xfId="3591"/>
    <cellStyle name="40% - Акцент6 24" xfId="701"/>
    <cellStyle name="40% - Акцент6 24 2" xfId="2577"/>
    <cellStyle name="40% - Акцент6 24 3" xfId="3592"/>
    <cellStyle name="40% - Акцент6 25" xfId="702"/>
    <cellStyle name="40% - Акцент6 25 2" xfId="2578"/>
    <cellStyle name="40% - Акцент6 25 3" xfId="3593"/>
    <cellStyle name="40% - Акцент6 26" xfId="703"/>
    <cellStyle name="40% - Акцент6 26 2" xfId="2579"/>
    <cellStyle name="40% - Акцент6 26 3" xfId="3594"/>
    <cellStyle name="40% - Акцент6 27" xfId="704"/>
    <cellStyle name="40% - Акцент6 27 2" xfId="2580"/>
    <cellStyle name="40% - Акцент6 27 3" xfId="3595"/>
    <cellStyle name="40% - Акцент6 28" xfId="705"/>
    <cellStyle name="40% - Акцент6 28 2" xfId="2581"/>
    <cellStyle name="40% - Акцент6 28 3" xfId="3596"/>
    <cellStyle name="40% - Акцент6 29" xfId="706"/>
    <cellStyle name="40% - Акцент6 29 2" xfId="2582"/>
    <cellStyle name="40% - Акцент6 29 3" xfId="3597"/>
    <cellStyle name="40% - Акцент6 3" xfId="707"/>
    <cellStyle name="40% - Акцент6 3 2" xfId="2583"/>
    <cellStyle name="40% - Акцент6 3 3" xfId="3598"/>
    <cellStyle name="40% - Акцент6 30" xfId="708"/>
    <cellStyle name="40% - Акцент6 30 2" xfId="2584"/>
    <cellStyle name="40% - Акцент6 30 3" xfId="3599"/>
    <cellStyle name="40% - Акцент6 31" xfId="709"/>
    <cellStyle name="40% - Акцент6 31 2" xfId="2585"/>
    <cellStyle name="40% - Акцент6 31 3" xfId="3600"/>
    <cellStyle name="40% - Акцент6 32" xfId="710"/>
    <cellStyle name="40% - Акцент6 32 2" xfId="2586"/>
    <cellStyle name="40% - Акцент6 32 3" xfId="3601"/>
    <cellStyle name="40% - Акцент6 33" xfId="711"/>
    <cellStyle name="40% - Акцент6 33 2" xfId="2587"/>
    <cellStyle name="40% - Акцент6 33 3" xfId="3602"/>
    <cellStyle name="40% - Акцент6 34" xfId="712"/>
    <cellStyle name="40% - Акцент6 34 2" xfId="2588"/>
    <cellStyle name="40% - Акцент6 34 3" xfId="3603"/>
    <cellStyle name="40% - Акцент6 35" xfId="713"/>
    <cellStyle name="40% - Акцент6 35 2" xfId="2589"/>
    <cellStyle name="40% - Акцент6 35 3" xfId="3604"/>
    <cellStyle name="40% - Акцент6 36" xfId="714"/>
    <cellStyle name="40% - Акцент6 36 2" xfId="2590"/>
    <cellStyle name="40% - Акцент6 36 3" xfId="3605"/>
    <cellStyle name="40% - Акцент6 4" xfId="715"/>
    <cellStyle name="40% - Акцент6 4 2" xfId="2591"/>
    <cellStyle name="40% - Акцент6 4 3" xfId="3606"/>
    <cellStyle name="40% - Акцент6 5" xfId="716"/>
    <cellStyle name="40% - Акцент6 5 2" xfId="2592"/>
    <cellStyle name="40% - Акцент6 5 3" xfId="3607"/>
    <cellStyle name="40% - Акцент6 6" xfId="717"/>
    <cellStyle name="40% - Акцент6 6 2" xfId="2593"/>
    <cellStyle name="40% - Акцент6 6 3" xfId="3608"/>
    <cellStyle name="40% - Акцент6 7" xfId="718"/>
    <cellStyle name="40% - Акцент6 7 2" xfId="2594"/>
    <cellStyle name="40% - Акцент6 7 3" xfId="3609"/>
    <cellStyle name="40% - Акцент6 8" xfId="719"/>
    <cellStyle name="40% - Акцент6 8 2" xfId="2595"/>
    <cellStyle name="40% - Акцент6 8 3" xfId="3610"/>
    <cellStyle name="40% - Акцент6 9" xfId="720"/>
    <cellStyle name="40% - Акцент6 9 2" xfId="2596"/>
    <cellStyle name="40% - Акцент6 9 3" xfId="3611"/>
    <cellStyle name="60% - Accent1" xfId="31" builtinId="32" customBuiltin="1"/>
    <cellStyle name="60% - Accent1 2" xfId="64"/>
    <cellStyle name="60% - Accent1 2 2" xfId="120"/>
    <cellStyle name="60% - Accent1 2 3" xfId="2107"/>
    <cellStyle name="60% - Accent1 2 4" xfId="2039"/>
    <cellStyle name="60% - Accent1 3" xfId="2061"/>
    <cellStyle name="60% - Accent2" xfId="35" builtinId="36" customBuiltin="1"/>
    <cellStyle name="60% - Accent2 2" xfId="62"/>
    <cellStyle name="60% - Accent2 2 2" xfId="121"/>
    <cellStyle name="60% - Accent2 2 3" xfId="2106"/>
    <cellStyle name="60% - Accent2 2 4" xfId="2042"/>
    <cellStyle name="60% - Accent2 3" xfId="2036"/>
    <cellStyle name="60% - Accent3" xfId="39" builtinId="40" customBuiltin="1"/>
    <cellStyle name="60% - Accent3 2" xfId="56"/>
    <cellStyle name="60% - Accent3 2 2" xfId="122"/>
    <cellStyle name="60% - Accent3 2 3" xfId="2102"/>
    <cellStyle name="60% - Accent3 2 4" xfId="2045"/>
    <cellStyle name="60% - Accent3 3" xfId="2063"/>
    <cellStyle name="60% - Accent4" xfId="43" builtinId="44" customBuiltin="1"/>
    <cellStyle name="60% - Accent4 2" xfId="66"/>
    <cellStyle name="60% - Accent4 2 2" xfId="123"/>
    <cellStyle name="60% - Accent4 2 3" xfId="2108"/>
    <cellStyle name="60% - Accent4 2 4" xfId="2048"/>
    <cellStyle name="60% - Accent4 3" xfId="2062"/>
    <cellStyle name="60% - Accent5" xfId="47" builtinId="48" customBuiltin="1"/>
    <cellStyle name="60% - Accent5 2" xfId="73"/>
    <cellStyle name="60% - Accent5 2 2" xfId="124"/>
    <cellStyle name="60% - Accent5 2 3" xfId="2112"/>
    <cellStyle name="60% - Accent5 2 4" xfId="2051"/>
    <cellStyle name="60% - Accent5 3" xfId="2060"/>
    <cellStyle name="60% - Accent6" xfId="51" builtinId="52" customBuiltin="1"/>
    <cellStyle name="60% - Accent6 2" xfId="55"/>
    <cellStyle name="60% - Accent6 2 2" xfId="125"/>
    <cellStyle name="60% - Accent6 2 3" xfId="2101"/>
    <cellStyle name="60% - Accent6 2 4" xfId="2054"/>
    <cellStyle name="60% - Accent6 3" xfId="2064"/>
    <cellStyle name="60% - Акцент1 10" xfId="721"/>
    <cellStyle name="60% - Акцент1 11" xfId="722"/>
    <cellStyle name="60% - Акцент1 12" xfId="723"/>
    <cellStyle name="60% - Акцент1 13" xfId="724"/>
    <cellStyle name="60% - Акцент1 14" xfId="725"/>
    <cellStyle name="60% - Акцент1 15" xfId="726"/>
    <cellStyle name="60% - Акцент1 16" xfId="727"/>
    <cellStyle name="60% - Акцент1 17" xfId="728"/>
    <cellStyle name="60% - Акцент1 18" xfId="729"/>
    <cellStyle name="60% - Акцент1 19" xfId="730"/>
    <cellStyle name="60% - Акцент1 2" xfId="731"/>
    <cellStyle name="60% - Акцент1 20" xfId="732"/>
    <cellStyle name="60% - Акцент1 21" xfId="733"/>
    <cellStyle name="60% - Акцент1 22" xfId="734"/>
    <cellStyle name="60% - Акцент1 23" xfId="735"/>
    <cellStyle name="60% - Акцент1 24" xfId="736"/>
    <cellStyle name="60% - Акцент1 25" xfId="737"/>
    <cellStyle name="60% - Акцент1 26" xfId="738"/>
    <cellStyle name="60% - Акцент1 27" xfId="739"/>
    <cellStyle name="60% - Акцент1 28" xfId="740"/>
    <cellStyle name="60% - Акцент1 29" xfId="741"/>
    <cellStyle name="60% - Акцент1 3" xfId="742"/>
    <cellStyle name="60% - Акцент1 30" xfId="743"/>
    <cellStyle name="60% - Акцент1 31" xfId="744"/>
    <cellStyle name="60% - Акцент1 32" xfId="745"/>
    <cellStyle name="60% - Акцент1 33" xfId="746"/>
    <cellStyle name="60% - Акцент1 34" xfId="747"/>
    <cellStyle name="60% - Акцент1 35" xfId="748"/>
    <cellStyle name="60% - Акцент1 36" xfId="749"/>
    <cellStyle name="60% - Акцент1 4" xfId="750"/>
    <cellStyle name="60% - Акцент1 5" xfId="751"/>
    <cellStyle name="60% - Акцент1 6" xfId="752"/>
    <cellStyle name="60% - Акцент1 7" xfId="753"/>
    <cellStyle name="60% - Акцент1 8" xfId="754"/>
    <cellStyle name="60% - Акцент1 9" xfId="755"/>
    <cellStyle name="60% - Акцент2 10" xfId="756"/>
    <cellStyle name="60% - Акцент2 11" xfId="757"/>
    <cellStyle name="60% - Акцент2 12" xfId="758"/>
    <cellStyle name="60% - Акцент2 13" xfId="759"/>
    <cellStyle name="60% - Акцент2 14" xfId="760"/>
    <cellStyle name="60% - Акцент2 15" xfId="761"/>
    <cellStyle name="60% - Акцент2 16" xfId="762"/>
    <cellStyle name="60% - Акцент2 17" xfId="763"/>
    <cellStyle name="60% - Акцент2 18" xfId="764"/>
    <cellStyle name="60% - Акцент2 19" xfId="765"/>
    <cellStyle name="60% - Акцент2 2" xfId="766"/>
    <cellStyle name="60% - Акцент2 20" xfId="767"/>
    <cellStyle name="60% - Акцент2 21" xfId="768"/>
    <cellStyle name="60% - Акцент2 22" xfId="769"/>
    <cellStyle name="60% - Акцент2 23" xfId="770"/>
    <cellStyle name="60% - Акцент2 24" xfId="771"/>
    <cellStyle name="60% - Акцент2 25" xfId="772"/>
    <cellStyle name="60% - Акцент2 26" xfId="773"/>
    <cellStyle name="60% - Акцент2 27" xfId="774"/>
    <cellStyle name="60% - Акцент2 28" xfId="775"/>
    <cellStyle name="60% - Акцент2 29" xfId="776"/>
    <cellStyle name="60% - Акцент2 3" xfId="777"/>
    <cellStyle name="60% - Акцент2 30" xfId="778"/>
    <cellStyle name="60% - Акцент2 31" xfId="779"/>
    <cellStyle name="60% - Акцент2 32" xfId="780"/>
    <cellStyle name="60% - Акцент2 33" xfId="781"/>
    <cellStyle name="60% - Акцент2 34" xfId="782"/>
    <cellStyle name="60% - Акцент2 35" xfId="783"/>
    <cellStyle name="60% - Акцент2 36" xfId="784"/>
    <cellStyle name="60% - Акцент2 4" xfId="785"/>
    <cellStyle name="60% - Акцент2 5" xfId="786"/>
    <cellStyle name="60% - Акцент2 6" xfId="787"/>
    <cellStyle name="60% - Акцент2 7" xfId="788"/>
    <cellStyle name="60% - Акцент2 8" xfId="789"/>
    <cellStyle name="60% - Акцент2 9" xfId="790"/>
    <cellStyle name="60% - Акцент3 10" xfId="791"/>
    <cellStyle name="60% - Акцент3 11" xfId="792"/>
    <cellStyle name="60% - Акцент3 12" xfId="793"/>
    <cellStyle name="60% - Акцент3 13" xfId="794"/>
    <cellStyle name="60% - Акцент3 14" xfId="795"/>
    <cellStyle name="60% - Акцент3 15" xfId="796"/>
    <cellStyle name="60% - Акцент3 16" xfId="797"/>
    <cellStyle name="60% - Акцент3 17" xfId="798"/>
    <cellStyle name="60% - Акцент3 18" xfId="799"/>
    <cellStyle name="60% - Акцент3 19" xfId="800"/>
    <cellStyle name="60% - Акцент3 2" xfId="801"/>
    <cellStyle name="60% - Акцент3 20" xfId="802"/>
    <cellStyle name="60% - Акцент3 21" xfId="803"/>
    <cellStyle name="60% - Акцент3 22" xfId="804"/>
    <cellStyle name="60% - Акцент3 23" xfId="805"/>
    <cellStyle name="60% - Акцент3 24" xfId="806"/>
    <cellStyle name="60% - Акцент3 25" xfId="807"/>
    <cellStyle name="60% - Акцент3 26" xfId="808"/>
    <cellStyle name="60% - Акцент3 27" xfId="809"/>
    <cellStyle name="60% - Акцент3 28" xfId="810"/>
    <cellStyle name="60% - Акцент3 29" xfId="811"/>
    <cellStyle name="60% - Акцент3 3" xfId="812"/>
    <cellStyle name="60% - Акцент3 30" xfId="813"/>
    <cellStyle name="60% - Акцент3 31" xfId="814"/>
    <cellStyle name="60% - Акцент3 32" xfId="815"/>
    <cellStyle name="60% - Акцент3 33" xfId="816"/>
    <cellStyle name="60% - Акцент3 34" xfId="817"/>
    <cellStyle name="60% - Акцент3 35" xfId="818"/>
    <cellStyle name="60% - Акцент3 36" xfId="819"/>
    <cellStyle name="60% - Акцент3 4" xfId="820"/>
    <cellStyle name="60% - Акцент3 5" xfId="821"/>
    <cellStyle name="60% - Акцент3 6" xfId="822"/>
    <cellStyle name="60% - Акцент3 7" xfId="823"/>
    <cellStyle name="60% - Акцент3 8" xfId="824"/>
    <cellStyle name="60% - Акцент3 9" xfId="825"/>
    <cellStyle name="60% - Акцент4 10" xfId="826"/>
    <cellStyle name="60% - Акцент4 11" xfId="827"/>
    <cellStyle name="60% - Акцент4 12" xfId="828"/>
    <cellStyle name="60% - Акцент4 13" xfId="829"/>
    <cellStyle name="60% - Акцент4 14" xfId="830"/>
    <cellStyle name="60% - Акцент4 15" xfId="831"/>
    <cellStyle name="60% - Акцент4 16" xfId="832"/>
    <cellStyle name="60% - Акцент4 17" xfId="833"/>
    <cellStyle name="60% - Акцент4 18" xfId="834"/>
    <cellStyle name="60% - Акцент4 19" xfId="835"/>
    <cellStyle name="60% - Акцент4 2" xfId="836"/>
    <cellStyle name="60% - Акцент4 20" xfId="837"/>
    <cellStyle name="60% - Акцент4 21" xfId="838"/>
    <cellStyle name="60% - Акцент4 22" xfId="839"/>
    <cellStyle name="60% - Акцент4 23" xfId="840"/>
    <cellStyle name="60% - Акцент4 24" xfId="841"/>
    <cellStyle name="60% - Акцент4 25" xfId="842"/>
    <cellStyle name="60% - Акцент4 26" xfId="843"/>
    <cellStyle name="60% - Акцент4 27" xfId="844"/>
    <cellStyle name="60% - Акцент4 28" xfId="845"/>
    <cellStyle name="60% - Акцент4 29" xfId="846"/>
    <cellStyle name="60% - Акцент4 3" xfId="847"/>
    <cellStyle name="60% - Акцент4 30" xfId="848"/>
    <cellStyle name="60% - Акцент4 31" xfId="849"/>
    <cellStyle name="60% - Акцент4 32" xfId="850"/>
    <cellStyle name="60% - Акцент4 33" xfId="851"/>
    <cellStyle name="60% - Акцент4 34" xfId="852"/>
    <cellStyle name="60% - Акцент4 35" xfId="853"/>
    <cellStyle name="60% - Акцент4 36" xfId="854"/>
    <cellStyle name="60% - Акцент4 4" xfId="855"/>
    <cellStyle name="60% - Акцент4 5" xfId="856"/>
    <cellStyle name="60% - Акцент4 6" xfId="857"/>
    <cellStyle name="60% - Акцент4 7" xfId="858"/>
    <cellStyle name="60% - Акцент4 8" xfId="859"/>
    <cellStyle name="60% - Акцент4 9" xfId="860"/>
    <cellStyle name="60% - Акцент5 10" xfId="861"/>
    <cellStyle name="60% - Акцент5 11" xfId="862"/>
    <cellStyle name="60% - Акцент5 12" xfId="863"/>
    <cellStyle name="60% - Акцент5 13" xfId="864"/>
    <cellStyle name="60% - Акцент5 14" xfId="865"/>
    <cellStyle name="60% - Акцент5 15" xfId="866"/>
    <cellStyle name="60% - Акцент5 16" xfId="867"/>
    <cellStyle name="60% - Акцент5 17" xfId="868"/>
    <cellStyle name="60% - Акцент5 18" xfId="869"/>
    <cellStyle name="60% - Акцент5 19" xfId="870"/>
    <cellStyle name="60% - Акцент5 2" xfId="871"/>
    <cellStyle name="60% - Акцент5 20" xfId="872"/>
    <cellStyle name="60% - Акцент5 21" xfId="873"/>
    <cellStyle name="60% - Акцент5 22" xfId="874"/>
    <cellStyle name="60% - Акцент5 23" xfId="875"/>
    <cellStyle name="60% - Акцент5 24" xfId="876"/>
    <cellStyle name="60% - Акцент5 25" xfId="877"/>
    <cellStyle name="60% - Акцент5 26" xfId="878"/>
    <cellStyle name="60% - Акцент5 27" xfId="879"/>
    <cellStyle name="60% - Акцент5 28" xfId="880"/>
    <cellStyle name="60% - Акцент5 29" xfId="881"/>
    <cellStyle name="60% - Акцент5 3" xfId="882"/>
    <cellStyle name="60% - Акцент5 30" xfId="883"/>
    <cellStyle name="60% - Акцент5 31" xfId="884"/>
    <cellStyle name="60% - Акцент5 32" xfId="885"/>
    <cellStyle name="60% - Акцент5 33" xfId="886"/>
    <cellStyle name="60% - Акцент5 34" xfId="887"/>
    <cellStyle name="60% - Акцент5 35" xfId="888"/>
    <cellStyle name="60% - Акцент5 36" xfId="889"/>
    <cellStyle name="60% - Акцент5 4" xfId="890"/>
    <cellStyle name="60% - Акцент5 5" xfId="891"/>
    <cellStyle name="60% - Акцент5 6" xfId="892"/>
    <cellStyle name="60% - Акцент5 7" xfId="893"/>
    <cellStyle name="60% - Акцент5 8" xfId="894"/>
    <cellStyle name="60% - Акцент5 9" xfId="895"/>
    <cellStyle name="60% - Акцент6 10" xfId="896"/>
    <cellStyle name="60% - Акцент6 11" xfId="897"/>
    <cellStyle name="60% - Акцент6 12" xfId="898"/>
    <cellStyle name="60% - Акцент6 13" xfId="899"/>
    <cellStyle name="60% - Акцент6 14" xfId="900"/>
    <cellStyle name="60% - Акцент6 15" xfId="901"/>
    <cellStyle name="60% - Акцент6 16" xfId="902"/>
    <cellStyle name="60% - Акцент6 17" xfId="903"/>
    <cellStyle name="60% - Акцент6 18" xfId="904"/>
    <cellStyle name="60% - Акцент6 19" xfId="905"/>
    <cellStyle name="60% - Акцент6 2" xfId="906"/>
    <cellStyle name="60% - Акцент6 20" xfId="907"/>
    <cellStyle name="60% - Акцент6 21" xfId="908"/>
    <cellStyle name="60% - Акцент6 22" xfId="909"/>
    <cellStyle name="60% - Акцент6 23" xfId="910"/>
    <cellStyle name="60% - Акцент6 24" xfId="911"/>
    <cellStyle name="60% - Акцент6 25" xfId="912"/>
    <cellStyle name="60% - Акцент6 26" xfId="913"/>
    <cellStyle name="60% - Акцент6 27" xfId="914"/>
    <cellStyle name="60% - Акцент6 28" xfId="915"/>
    <cellStyle name="60% - Акцент6 29" xfId="916"/>
    <cellStyle name="60% - Акцент6 3" xfId="917"/>
    <cellStyle name="60% - Акцент6 30" xfId="918"/>
    <cellStyle name="60% - Акцент6 31" xfId="919"/>
    <cellStyle name="60% - Акцент6 32" xfId="920"/>
    <cellStyle name="60% - Акцент6 33" xfId="921"/>
    <cellStyle name="60% - Акцент6 34" xfId="922"/>
    <cellStyle name="60% - Акцент6 35" xfId="923"/>
    <cellStyle name="60% - Акцент6 36" xfId="924"/>
    <cellStyle name="60% - Акцент6 4" xfId="925"/>
    <cellStyle name="60% - Акцент6 5" xfId="926"/>
    <cellStyle name="60% - Акцент6 6" xfId="927"/>
    <cellStyle name="60% - Акцент6 7" xfId="928"/>
    <cellStyle name="60% - Акцент6 8" xfId="929"/>
    <cellStyle name="60% - Акцент6 9" xfId="930"/>
    <cellStyle name="Accent1" xfId="28" builtinId="29" customBuiltin="1"/>
    <cellStyle name="Accent1 2" xfId="57"/>
    <cellStyle name="Accent1 2 2" xfId="126"/>
    <cellStyle name="Accent2" xfId="32" builtinId="33" customBuiltin="1"/>
    <cellStyle name="Accent2 2" xfId="53"/>
    <cellStyle name="Accent2 2 2" xfId="127"/>
    <cellStyle name="Accent3" xfId="36" builtinId="37" customBuiltin="1"/>
    <cellStyle name="Accent3 2" xfId="90"/>
    <cellStyle name="Accent3 2 2" xfId="128"/>
    <cellStyle name="Accent4" xfId="40" builtinId="41" customBuiltin="1"/>
    <cellStyle name="Accent4 2" xfId="75"/>
    <cellStyle name="Accent4 2 2" xfId="129"/>
    <cellStyle name="Accent5" xfId="44" builtinId="45" customBuiltin="1"/>
    <cellStyle name="Accent5 2" xfId="85"/>
    <cellStyle name="Accent5 2 2" xfId="130"/>
    <cellStyle name="Accent6" xfId="48" builtinId="49" customBuiltin="1"/>
    <cellStyle name="Accent6 2" xfId="58"/>
    <cellStyle name="Accent6 2 2" xfId="131"/>
    <cellStyle name="Bad" xfId="17" builtinId="27" customBuiltin="1"/>
    <cellStyle name="Bad 2" xfId="92"/>
    <cellStyle name="Bad 2 2" xfId="132"/>
    <cellStyle name="Calculation" xfId="21" builtinId="22" customBuiltin="1"/>
    <cellStyle name="Calculation 2" xfId="79"/>
    <cellStyle name="Calculation 2 2" xfId="133"/>
    <cellStyle name="Calculation 2 2 10" xfId="931"/>
    <cellStyle name="Calculation 2 2 10 2" xfId="2774"/>
    <cellStyle name="Calculation 2 2 10 3" xfId="2969"/>
    <cellStyle name="Calculation 2 2 10 4" xfId="2716"/>
    <cellStyle name="Calculation 2 2 10 5" xfId="3785"/>
    <cellStyle name="Calculation 2 2 11" xfId="932"/>
    <cellStyle name="Calculation 2 2 11 2" xfId="2775"/>
    <cellStyle name="Calculation 2 2 11 3" xfId="2968"/>
    <cellStyle name="Calculation 2 2 11 4" xfId="3101"/>
    <cellStyle name="Calculation 2 2 11 5" xfId="3779"/>
    <cellStyle name="Calculation 2 2 12" xfId="933"/>
    <cellStyle name="Calculation 2 2 12 2" xfId="2776"/>
    <cellStyle name="Calculation 2 2 12 3" xfId="2967"/>
    <cellStyle name="Calculation 2 2 12 4" xfId="3105"/>
    <cellStyle name="Calculation 2 2 12 5" xfId="3796"/>
    <cellStyle name="Calculation 2 2 13" xfId="934"/>
    <cellStyle name="Calculation 2 2 13 2" xfId="2777"/>
    <cellStyle name="Calculation 2 2 13 3" xfId="2966"/>
    <cellStyle name="Calculation 2 2 13 4" xfId="3102"/>
    <cellStyle name="Calculation 2 2 13 5" xfId="3737"/>
    <cellStyle name="Calculation 2 2 14" xfId="935"/>
    <cellStyle name="Calculation 2 2 14 2" xfId="2778"/>
    <cellStyle name="Calculation 2 2 14 3" xfId="2965"/>
    <cellStyle name="Calculation 2 2 14 4" xfId="3108"/>
    <cellStyle name="Calculation 2 2 14 5" xfId="3733"/>
    <cellStyle name="Calculation 2 2 15" xfId="936"/>
    <cellStyle name="Calculation 2 2 15 2" xfId="2779"/>
    <cellStyle name="Calculation 2 2 15 3" xfId="2964"/>
    <cellStyle name="Calculation 2 2 15 4" xfId="2083"/>
    <cellStyle name="Calculation 2 2 15 5" xfId="3767"/>
    <cellStyle name="Calculation 2 2 16" xfId="937"/>
    <cellStyle name="Calculation 2 2 16 2" xfId="2780"/>
    <cellStyle name="Calculation 2 2 16 3" xfId="2963"/>
    <cellStyle name="Calculation 2 2 16 4" xfId="2653"/>
    <cellStyle name="Calculation 2 2 16 5" xfId="3739"/>
    <cellStyle name="Calculation 2 2 17" xfId="938"/>
    <cellStyle name="Calculation 2 2 17 2" xfId="2781"/>
    <cellStyle name="Calculation 2 2 17 3" xfId="2962"/>
    <cellStyle name="Calculation 2 2 17 4" xfId="2662"/>
    <cellStyle name="Calculation 2 2 17 5" xfId="3760"/>
    <cellStyle name="Calculation 2 2 18" xfId="939"/>
    <cellStyle name="Calculation 2 2 18 2" xfId="2782"/>
    <cellStyle name="Calculation 2 2 18 3" xfId="2961"/>
    <cellStyle name="Calculation 2 2 18 4" xfId="2717"/>
    <cellStyle name="Calculation 2 2 18 5" xfId="3794"/>
    <cellStyle name="Calculation 2 2 19" xfId="940"/>
    <cellStyle name="Calculation 2 2 19 2" xfId="2783"/>
    <cellStyle name="Calculation 2 2 19 3" xfId="2960"/>
    <cellStyle name="Calculation 2 2 19 4" xfId="2718"/>
    <cellStyle name="Calculation 2 2 19 5" xfId="3736"/>
    <cellStyle name="Calculation 2 2 2" xfId="941"/>
    <cellStyle name="Calculation 2 2 2 2" xfId="2784"/>
    <cellStyle name="Calculation 2 2 2 3" xfId="2959"/>
    <cellStyle name="Calculation 2 2 2 4" xfId="2656"/>
    <cellStyle name="Calculation 2 2 2 5" xfId="3781"/>
    <cellStyle name="Calculation 2 2 20" xfId="942"/>
    <cellStyle name="Calculation 2 2 20 2" xfId="2785"/>
    <cellStyle name="Calculation 2 2 20 3" xfId="2958"/>
    <cellStyle name="Calculation 2 2 20 4" xfId="2719"/>
    <cellStyle name="Calculation 2 2 20 5" xfId="3784"/>
    <cellStyle name="Calculation 2 2 21" xfId="943"/>
    <cellStyle name="Calculation 2 2 21 2" xfId="2786"/>
    <cellStyle name="Calculation 2 2 21 3" xfId="2957"/>
    <cellStyle name="Calculation 2 2 21 4" xfId="2720"/>
    <cellStyle name="Calculation 2 2 21 5" xfId="3738"/>
    <cellStyle name="Calculation 2 2 22" xfId="944"/>
    <cellStyle name="Calculation 2 2 22 2" xfId="2787"/>
    <cellStyle name="Calculation 2 2 22 3" xfId="2956"/>
    <cellStyle name="Calculation 2 2 22 4" xfId="2721"/>
    <cellStyle name="Calculation 2 2 22 5" xfId="3735"/>
    <cellStyle name="Calculation 2 2 23" xfId="945"/>
    <cellStyle name="Calculation 2 2 23 2" xfId="2788"/>
    <cellStyle name="Calculation 2 2 23 3" xfId="2955"/>
    <cellStyle name="Calculation 2 2 23 4" xfId="2722"/>
    <cellStyle name="Calculation 2 2 23 5" xfId="3732"/>
    <cellStyle name="Calculation 2 2 24" xfId="946"/>
    <cellStyle name="Calculation 2 2 24 2" xfId="2789"/>
    <cellStyle name="Calculation 2 2 24 3" xfId="2954"/>
    <cellStyle name="Calculation 2 2 24 4" xfId="2652"/>
    <cellStyle name="Calculation 2 2 24 5" xfId="3717"/>
    <cellStyle name="Calculation 2 2 25" xfId="947"/>
    <cellStyle name="Calculation 2 2 25 2" xfId="2790"/>
    <cellStyle name="Calculation 2 2 25 3" xfId="2953"/>
    <cellStyle name="Calculation 2 2 25 4" xfId="2663"/>
    <cellStyle name="Calculation 2 2 25 5" xfId="3712"/>
    <cellStyle name="Calculation 2 2 26" xfId="948"/>
    <cellStyle name="Calculation 2 2 26 2" xfId="2791"/>
    <cellStyle name="Calculation 2 2 26 3" xfId="2952"/>
    <cellStyle name="Calculation 2 2 26 4" xfId="2701"/>
    <cellStyle name="Calculation 2 2 26 5" xfId="3720"/>
    <cellStyle name="Calculation 2 2 27" xfId="949"/>
    <cellStyle name="Calculation 2 2 27 2" xfId="2792"/>
    <cellStyle name="Calculation 2 2 27 3" xfId="2951"/>
    <cellStyle name="Calculation 2 2 27 4" xfId="2712"/>
    <cellStyle name="Calculation 2 2 27 5" xfId="3714"/>
    <cellStyle name="Calculation 2 2 28" xfId="950"/>
    <cellStyle name="Calculation 2 2 28 2" xfId="2793"/>
    <cellStyle name="Calculation 2 2 28 3" xfId="2950"/>
    <cellStyle name="Calculation 2 2 28 4" xfId="2694"/>
    <cellStyle name="Calculation 2 2 28 5" xfId="3788"/>
    <cellStyle name="Calculation 2 2 29" xfId="951"/>
    <cellStyle name="Calculation 2 2 29 2" xfId="2794"/>
    <cellStyle name="Calculation 2 2 29 3" xfId="2949"/>
    <cellStyle name="Calculation 2 2 29 4" xfId="2706"/>
    <cellStyle name="Calculation 2 2 29 5" xfId="3731"/>
    <cellStyle name="Calculation 2 2 3" xfId="952"/>
    <cellStyle name="Calculation 2 2 3 2" xfId="2795"/>
    <cellStyle name="Calculation 2 2 3 3" xfId="2948"/>
    <cellStyle name="Calculation 2 2 3 4" xfId="2723"/>
    <cellStyle name="Calculation 2 2 3 5" xfId="3711"/>
    <cellStyle name="Calculation 2 2 30" xfId="953"/>
    <cellStyle name="Calculation 2 2 30 2" xfId="2796"/>
    <cellStyle name="Calculation 2 2 30 3" xfId="2947"/>
    <cellStyle name="Calculation 2 2 30 4" xfId="2655"/>
    <cellStyle name="Calculation 2 2 30 5" xfId="3778"/>
    <cellStyle name="Calculation 2 2 31" xfId="954"/>
    <cellStyle name="Calculation 2 2 31 2" xfId="2797"/>
    <cellStyle name="Calculation 2 2 31 3" xfId="2946"/>
    <cellStyle name="Calculation 2 2 31 4" xfId="2724"/>
    <cellStyle name="Calculation 2 2 31 5" xfId="3730"/>
    <cellStyle name="Calculation 2 2 32" xfId="955"/>
    <cellStyle name="Calculation 2 2 32 2" xfId="2798"/>
    <cellStyle name="Calculation 2 2 32 3" xfId="2945"/>
    <cellStyle name="Calculation 2 2 32 4" xfId="3103"/>
    <cellStyle name="Calculation 2 2 32 5" xfId="3766"/>
    <cellStyle name="Calculation 2 2 33" xfId="956"/>
    <cellStyle name="Calculation 2 2 33 2" xfId="2799"/>
    <cellStyle name="Calculation 2 2 33 3" xfId="2944"/>
    <cellStyle name="Calculation 2 2 33 4" xfId="2725"/>
    <cellStyle name="Calculation 2 2 33 5" xfId="3795"/>
    <cellStyle name="Calculation 2 2 34" xfId="2661"/>
    <cellStyle name="Calculation 2 2 35" xfId="3055"/>
    <cellStyle name="Calculation 2 2 36" xfId="3113"/>
    <cellStyle name="Calculation 2 2 37" xfId="3612"/>
    <cellStyle name="Calculation 2 2 4" xfId="957"/>
    <cellStyle name="Calculation 2 2 4 2" xfId="2800"/>
    <cellStyle name="Calculation 2 2 4 3" xfId="2943"/>
    <cellStyle name="Calculation 2 2 4 4" xfId="2648"/>
    <cellStyle name="Calculation 2 2 4 5" xfId="3723"/>
    <cellStyle name="Calculation 2 2 5" xfId="958"/>
    <cellStyle name="Calculation 2 2 5 2" xfId="2801"/>
    <cellStyle name="Calculation 2 2 5 3" xfId="2942"/>
    <cellStyle name="Calculation 2 2 5 4" xfId="2693"/>
    <cellStyle name="Calculation 2 2 5 5" xfId="3721"/>
    <cellStyle name="Calculation 2 2 6" xfId="959"/>
    <cellStyle name="Calculation 2 2 6 2" xfId="2802"/>
    <cellStyle name="Calculation 2 2 6 3" xfId="2941"/>
    <cellStyle name="Calculation 2 2 6 4" xfId="2705"/>
    <cellStyle name="Calculation 2 2 6 5" xfId="3715"/>
    <cellStyle name="Calculation 2 2 7" xfId="960"/>
    <cellStyle name="Calculation 2 2 7 2" xfId="2803"/>
    <cellStyle name="Calculation 2 2 7 3" xfId="2940"/>
    <cellStyle name="Calculation 2 2 7 4" xfId="2700"/>
    <cellStyle name="Calculation 2 2 7 5" xfId="3740"/>
    <cellStyle name="Calculation 2 2 8" xfId="961"/>
    <cellStyle name="Calculation 2 2 8 2" xfId="2804"/>
    <cellStyle name="Calculation 2 2 8 3" xfId="2939"/>
    <cellStyle name="Calculation 2 2 8 4" xfId="2711"/>
    <cellStyle name="Calculation 2 2 8 5" xfId="3718"/>
    <cellStyle name="Calculation 2 2 9" xfId="962"/>
    <cellStyle name="Calculation 2 2 9 2" xfId="2805"/>
    <cellStyle name="Calculation 2 2 9 3" xfId="2938"/>
    <cellStyle name="Calculation 2 2 9 4" xfId="2726"/>
    <cellStyle name="Calculation 2 2 9 5" xfId="3713"/>
    <cellStyle name="Check Cell" xfId="23" builtinId="23" customBuiltin="1"/>
    <cellStyle name="Check Cell 2" xfId="86"/>
    <cellStyle name="Check Cell 2 2" xfId="134"/>
    <cellStyle name="Comma" xfId="7" builtinId="3"/>
    <cellStyle name="Comma 10" xfId="217"/>
    <cellStyle name="Comma 11" xfId="2021"/>
    <cellStyle name="Comma 12" xfId="2027"/>
    <cellStyle name="Comma 15" xfId="2022"/>
    <cellStyle name="Comma 19" xfId="2030"/>
    <cellStyle name="Comma 2" xfId="10"/>
    <cellStyle name="Comma 2 2" xfId="100"/>
    <cellStyle name="Comma 2 2 2" xfId="135"/>
    <cellStyle name="Comma 2 2 2 2" xfId="218"/>
    <cellStyle name="Comma 2 2 3" xfId="219"/>
    <cellStyle name="Comma 2 3" xfId="103"/>
    <cellStyle name="Comma 2 3 2" xfId="220"/>
    <cellStyle name="Comma 2 3 3" xfId="221"/>
    <cellStyle name="Comma 2 4" xfId="222"/>
    <cellStyle name="Comma 2 5" xfId="223"/>
    <cellStyle name="Comma 2 6" xfId="2080"/>
    <cellStyle name="Comma 2 7" xfId="2057"/>
    <cellStyle name="Comma 3" xfId="99"/>
    <cellStyle name="Comma 3 2" xfId="136"/>
    <cellStyle name="Comma 3 2 2" xfId="188"/>
    <cellStyle name="Comma 3 2 2 2" xfId="211"/>
    <cellStyle name="Comma 3 2 2 2 2" xfId="2172"/>
    <cellStyle name="Comma 3 2 2 2 3" xfId="3183"/>
    <cellStyle name="Comma 3 2 2 3" xfId="2149"/>
    <cellStyle name="Comma 3 2 2 4" xfId="3160"/>
    <cellStyle name="Comma 3 2 3" xfId="181"/>
    <cellStyle name="Comma 3 2 3 2" xfId="2143"/>
    <cellStyle name="Comma 3 2 3 3" xfId="3154"/>
    <cellStyle name="Comma 3 2 4" xfId="205"/>
    <cellStyle name="Comma 3 2 4 2" xfId="2166"/>
    <cellStyle name="Comma 3 2 4 3" xfId="3177"/>
    <cellStyle name="Comma 3 2 5" xfId="2124"/>
    <cellStyle name="Comma 3 2 6" xfId="3134"/>
    <cellStyle name="Comma 3 3" xfId="224"/>
    <cellStyle name="Comma 4" xfId="102"/>
    <cellStyle name="Comma 4 2" xfId="225"/>
    <cellStyle name="Comma 4 2 2" xfId="2023"/>
    <cellStyle name="Comma 4 3" xfId="226"/>
    <cellStyle name="Comma 5" xfId="95"/>
    <cellStyle name="Comma 5 2" xfId="180"/>
    <cellStyle name="Comma 5 2 2" xfId="2142"/>
    <cellStyle name="Comma 5 2 3" xfId="3153"/>
    <cellStyle name="Comma 5 3" xfId="204"/>
    <cellStyle name="Comma 5 3 2" xfId="2165"/>
    <cellStyle name="Comma 5 3 3" xfId="3176"/>
    <cellStyle name="Comma 5 4" xfId="2121"/>
    <cellStyle name="Comma 5 5" xfId="3133"/>
    <cellStyle name="Comma 6" xfId="187"/>
    <cellStyle name="Comma 6 2" xfId="210"/>
    <cellStyle name="Comma 6 2 2" xfId="2171"/>
    <cellStyle name="Comma 6 2 3" xfId="3182"/>
    <cellStyle name="Comma 6 3" xfId="227"/>
    <cellStyle name="Comma 6 4" xfId="2148"/>
    <cellStyle name="Comma 6 5" xfId="3159"/>
    <cellStyle name="Comma 7" xfId="228"/>
    <cellStyle name="Comma 7 2" xfId="229"/>
    <cellStyle name="Comma 7 2 2" xfId="230"/>
    <cellStyle name="Comma 7 3" xfId="231"/>
    <cellStyle name="Comma 8" xfId="232"/>
    <cellStyle name="Comma 9" xfId="233"/>
    <cellStyle name="Explanatory Text" xfId="26" builtinId="53" customBuiltin="1"/>
    <cellStyle name="Explanatory Text 2" xfId="74"/>
    <cellStyle name="Explanatory Text 2 2" xfId="137"/>
    <cellStyle name="Good" xfId="16" builtinId="26" customBuiltin="1"/>
    <cellStyle name="Good 2" xfId="80"/>
    <cellStyle name="Good 2 2" xfId="138"/>
    <cellStyle name="Heading 1" xfId="12" builtinId="16" customBuiltin="1"/>
    <cellStyle name="Heading 1 2" xfId="65"/>
    <cellStyle name="Heading 1 2 2" xfId="139"/>
    <cellStyle name="Heading 2" xfId="13" builtinId="17" customBuiltin="1"/>
    <cellStyle name="Heading 2 2" xfId="83"/>
    <cellStyle name="Heading 2 2 2" xfId="140"/>
    <cellStyle name="Heading 3" xfId="14" builtinId="18" customBuiltin="1"/>
    <cellStyle name="Heading 3 2" xfId="67"/>
    <cellStyle name="Heading 3 2 2" xfId="141"/>
    <cellStyle name="Heading 4" xfId="15" builtinId="19" customBuiltin="1"/>
    <cellStyle name="Heading 4 2" xfId="63"/>
    <cellStyle name="Heading 4 2 2" xfId="142"/>
    <cellStyle name="Input" xfId="19" builtinId="20" customBuiltin="1"/>
    <cellStyle name="Input 2" xfId="82"/>
    <cellStyle name="Input 2 2" xfId="143"/>
    <cellStyle name="Input 2 2 10" xfId="963"/>
    <cellStyle name="Input 2 2 10 2" xfId="2806"/>
    <cellStyle name="Input 2 2 10 3" xfId="2937"/>
    <cellStyle name="Input 2 2 10 4" xfId="2727"/>
    <cellStyle name="Input 2 2 10 5" xfId="3649"/>
    <cellStyle name="Input 2 2 11" xfId="964"/>
    <cellStyle name="Input 2 2 11 2" xfId="2807"/>
    <cellStyle name="Input 2 2 11 3" xfId="2686"/>
    <cellStyle name="Input 2 2 11 4" xfId="3033"/>
    <cellStyle name="Input 2 2 11 5" xfId="3660"/>
    <cellStyle name="Input 2 2 12" xfId="965"/>
    <cellStyle name="Input 2 2 12 2" xfId="2808"/>
    <cellStyle name="Input 2 2 12 3" xfId="2637"/>
    <cellStyle name="Input 2 2 12 4" xfId="3073"/>
    <cellStyle name="Input 2 2 12 5" xfId="3682"/>
    <cellStyle name="Input 2 2 13" xfId="966"/>
    <cellStyle name="Input 2 2 13 2" xfId="2809"/>
    <cellStyle name="Input 2 2 13 3" xfId="2097"/>
    <cellStyle name="Input 2 2 13 4" xfId="3082"/>
    <cellStyle name="Input 2 2 13 5" xfId="3743"/>
    <cellStyle name="Input 2 2 14" xfId="967"/>
    <cellStyle name="Input 2 2 14 2" xfId="2810"/>
    <cellStyle name="Input 2 2 14 3" xfId="2646"/>
    <cellStyle name="Input 2 2 14 4" xfId="3064"/>
    <cellStyle name="Input 2 2 14 5" xfId="3697"/>
    <cellStyle name="Input 2 2 15" xfId="968"/>
    <cellStyle name="Input 2 2 15 2" xfId="2811"/>
    <cellStyle name="Input 2 2 15 3" xfId="2099"/>
    <cellStyle name="Input 2 2 15 4" xfId="3079"/>
    <cellStyle name="Input 2 2 15 5" xfId="3729"/>
    <cellStyle name="Input 2 2 16" xfId="969"/>
    <cellStyle name="Input 2 2 16 2" xfId="2812"/>
    <cellStyle name="Input 2 2 16 3" xfId="2645"/>
    <cellStyle name="Input 2 2 16 4" xfId="3065"/>
    <cellStyle name="Input 2 2 16 5" xfId="3709"/>
    <cellStyle name="Input 2 2 17" xfId="970"/>
    <cellStyle name="Input 2 2 17 2" xfId="2813"/>
    <cellStyle name="Input 2 2 17 3" xfId="2684"/>
    <cellStyle name="Input 2 2 17 4" xfId="3035"/>
    <cellStyle name="Input 2 2 17 5" xfId="3617"/>
    <cellStyle name="Input 2 2 18" xfId="971"/>
    <cellStyle name="Input 2 2 18 2" xfId="2814"/>
    <cellStyle name="Input 2 2 18 3" xfId="2632"/>
    <cellStyle name="Input 2 2 18 4" xfId="3078"/>
    <cellStyle name="Input 2 2 18 5" xfId="3618"/>
    <cellStyle name="Input 2 2 19" xfId="972"/>
    <cellStyle name="Input 2 2 19 2" xfId="2815"/>
    <cellStyle name="Input 2 2 19 3" xfId="2683"/>
    <cellStyle name="Input 2 2 19 4" xfId="3036"/>
    <cellStyle name="Input 2 2 19 5" xfId="3619"/>
    <cellStyle name="Input 2 2 2" xfId="973"/>
    <cellStyle name="Input 2 2 2 2" xfId="2816"/>
    <cellStyle name="Input 2 2 2 3" xfId="2696"/>
    <cellStyle name="Input 2 2 2 4" xfId="3025"/>
    <cellStyle name="Input 2 2 2 5" xfId="3674"/>
    <cellStyle name="Input 2 2 20" xfId="974"/>
    <cellStyle name="Input 2 2 20 2" xfId="2817"/>
    <cellStyle name="Input 2 2 20 3" xfId="2682"/>
    <cellStyle name="Input 2 2 20 4" xfId="3037"/>
    <cellStyle name="Input 2 2 20 5" xfId="3137"/>
    <cellStyle name="Input 2 2 21" xfId="975"/>
    <cellStyle name="Input 2 2 21 2" xfId="2818"/>
    <cellStyle name="Input 2 2 21 3" xfId="2681"/>
    <cellStyle name="Input 2 2 21 4" xfId="3038"/>
    <cellStyle name="Input 2 2 21 5" xfId="3188"/>
    <cellStyle name="Input 2 2 22" xfId="976"/>
    <cellStyle name="Input 2 2 22 2" xfId="2819"/>
    <cellStyle name="Input 2 2 22 3" xfId="2077"/>
    <cellStyle name="Input 2 2 22 4" xfId="3094"/>
    <cellStyle name="Input 2 2 22 5" xfId="3685"/>
    <cellStyle name="Input 2 2 23" xfId="977"/>
    <cellStyle name="Input 2 2 23 2" xfId="2820"/>
    <cellStyle name="Input 2 2 23 3" xfId="3107"/>
    <cellStyle name="Input 2 2 23 4" xfId="3115"/>
    <cellStyle name="Input 2 2 23 5" xfId="3675"/>
    <cellStyle name="Input 2 2 24" xfId="978"/>
    <cellStyle name="Input 2 2 24 2" xfId="2821"/>
    <cellStyle name="Input 2 2 24 3" xfId="2770"/>
    <cellStyle name="Input 2 2 24 4" xfId="2970"/>
    <cellStyle name="Input 2 2 24 5" xfId="3688"/>
    <cellStyle name="Input 2 2 25" xfId="979"/>
    <cellStyle name="Input 2 2 25 2" xfId="2822"/>
    <cellStyle name="Input 2 2 25 3" xfId="2769"/>
    <cellStyle name="Input 2 2 25 4" xfId="2971"/>
    <cellStyle name="Input 2 2 25 5" xfId="3676"/>
    <cellStyle name="Input 2 2 26" xfId="980"/>
    <cellStyle name="Input 2 2 26 2" xfId="2823"/>
    <cellStyle name="Input 2 2 26 3" xfId="2768"/>
    <cellStyle name="Input 2 2 26 4" xfId="2972"/>
    <cellStyle name="Input 2 2 26 5" xfId="3671"/>
    <cellStyle name="Input 2 2 27" xfId="981"/>
    <cellStyle name="Input 2 2 27 2" xfId="2824"/>
    <cellStyle name="Input 2 2 27 3" xfId="2767"/>
    <cellStyle name="Input 2 2 27 4" xfId="2973"/>
    <cellStyle name="Input 2 2 27 5" xfId="3677"/>
    <cellStyle name="Input 2 2 28" xfId="982"/>
    <cellStyle name="Input 2 2 28 2" xfId="2825"/>
    <cellStyle name="Input 2 2 28 3" xfId="2766"/>
    <cellStyle name="Input 2 2 28 4" xfId="2974"/>
    <cellStyle name="Input 2 2 28 5" xfId="3678"/>
    <cellStyle name="Input 2 2 29" xfId="983"/>
    <cellStyle name="Input 2 2 29 2" xfId="2826"/>
    <cellStyle name="Input 2 2 29 3" xfId="2765"/>
    <cellStyle name="Input 2 2 29 4" xfId="2975"/>
    <cellStyle name="Input 2 2 29 5" xfId="3803"/>
    <cellStyle name="Input 2 2 3" xfId="984"/>
    <cellStyle name="Input 2 2 3 2" xfId="2827"/>
    <cellStyle name="Input 2 2 3 3" xfId="2764"/>
    <cellStyle name="Input 2 2 3 4" xfId="2976"/>
    <cellStyle name="Input 2 2 3 5" xfId="3693"/>
    <cellStyle name="Input 2 2 30" xfId="985"/>
    <cellStyle name="Input 2 2 30 2" xfId="2828"/>
    <cellStyle name="Input 2 2 30 3" xfId="2763"/>
    <cellStyle name="Input 2 2 30 4" xfId="2977"/>
    <cellStyle name="Input 2 2 30 5" xfId="3802"/>
    <cellStyle name="Input 2 2 31" xfId="986"/>
    <cellStyle name="Input 2 2 31 2" xfId="2829"/>
    <cellStyle name="Input 2 2 31 3" xfId="2762"/>
    <cellStyle name="Input 2 2 31 4" xfId="2978"/>
    <cellStyle name="Input 2 2 31 5" xfId="3662"/>
    <cellStyle name="Input 2 2 32" xfId="987"/>
    <cellStyle name="Input 2 2 32 2" xfId="2830"/>
    <cellStyle name="Input 2 2 32 3" xfId="2761"/>
    <cellStyle name="Input 2 2 32 4" xfId="2979"/>
    <cellStyle name="Input 2 2 32 5" xfId="3663"/>
    <cellStyle name="Input 2 2 33" xfId="988"/>
    <cellStyle name="Input 2 2 33 2" xfId="2831"/>
    <cellStyle name="Input 2 2 33 3" xfId="2760"/>
    <cellStyle name="Input 2 2 33 4" xfId="2980"/>
    <cellStyle name="Input 2 2 33 5" xfId="3664"/>
    <cellStyle name="Input 2 2 34" xfId="2670"/>
    <cellStyle name="Input 2 2 35" xfId="3048"/>
    <cellStyle name="Input 2 2 36" xfId="3112"/>
    <cellStyle name="Input 2 2 37" xfId="3613"/>
    <cellStyle name="Input 2 2 4" xfId="989"/>
    <cellStyle name="Input 2 2 4 2" xfId="2832"/>
    <cellStyle name="Input 2 2 4 3" xfId="2650"/>
    <cellStyle name="Input 2 2 4 4" xfId="3061"/>
    <cellStyle name="Input 2 2 4 5" xfId="3665"/>
    <cellStyle name="Input 2 2 5" xfId="990"/>
    <cellStyle name="Input 2 2 5 2" xfId="2833"/>
    <cellStyle name="Input 2 2 5 3" xfId="2079"/>
    <cellStyle name="Input 2 2 5 4" xfId="3098"/>
    <cellStyle name="Input 2 2 5 5" xfId="3666"/>
    <cellStyle name="Input 2 2 6" xfId="991"/>
    <cellStyle name="Input 2 2 6 2" xfId="2834"/>
    <cellStyle name="Input 2 2 6 3" xfId="2642"/>
    <cellStyle name="Input 2 2 6 4" xfId="3068"/>
    <cellStyle name="Input 2 2 6 5" xfId="3667"/>
    <cellStyle name="Input 2 2 7" xfId="992"/>
    <cellStyle name="Input 2 2 7 2" xfId="2835"/>
    <cellStyle name="Input 2 2 7 3" xfId="2085"/>
    <cellStyle name="Input 2 2 7 4" xfId="3084"/>
    <cellStyle name="Input 2 2 7 5" xfId="3668"/>
    <cellStyle name="Input 2 2 8" xfId="993"/>
    <cellStyle name="Input 2 2 8 2" xfId="2836"/>
    <cellStyle name="Input 2 2 8 3" xfId="2703"/>
    <cellStyle name="Input 2 2 8 4" xfId="3020"/>
    <cellStyle name="Input 2 2 8 5" xfId="3692"/>
    <cellStyle name="Input 2 2 9" xfId="994"/>
    <cellStyle name="Input 2 2 9 2" xfId="2837"/>
    <cellStyle name="Input 2 2 9 3" xfId="2691"/>
    <cellStyle name="Input 2 2 9 4" xfId="3028"/>
    <cellStyle name="Input 2 2 9 5" xfId="3695"/>
    <cellStyle name="KPMG Heading 1" xfId="234"/>
    <cellStyle name="KPMG Heading 2" xfId="235"/>
    <cellStyle name="KPMG Heading 3" xfId="236"/>
    <cellStyle name="KPMG Heading 4" xfId="237"/>
    <cellStyle name="KPMG Normal" xfId="238"/>
    <cellStyle name="KPMG Normal Text" xfId="239"/>
    <cellStyle name="KPMG Normal_123" xfId="240"/>
    <cellStyle name="Linked Cell" xfId="22" builtinId="24" customBuiltin="1"/>
    <cellStyle name="Linked Cell 2" xfId="70"/>
    <cellStyle name="Linked Cell 2 2" xfId="144"/>
    <cellStyle name="Neutral" xfId="18" builtinId="28" customBuiltin="1"/>
    <cellStyle name="Neutral 2" xfId="76"/>
    <cellStyle name="Neutral 2 2" xfId="105"/>
    <cellStyle name="Neutral 2 3" xfId="2113"/>
    <cellStyle name="Neutral 2 4" xfId="2034"/>
    <cellStyle name="Neutral 3" xfId="145"/>
    <cellStyle name="Neutral 4" xfId="2032"/>
    <cellStyle name="Normal" xfId="0" builtinId="0"/>
    <cellStyle name="Normal 10" xfId="4"/>
    <cellStyle name="Normal 10 2" xfId="185"/>
    <cellStyle name="Normal 10 2 2" xfId="2146"/>
    <cellStyle name="Normal 10 2 3" xfId="3157"/>
    <cellStyle name="Normal 10 3" xfId="208"/>
    <cellStyle name="Normal 10 3 2" xfId="2169"/>
    <cellStyle name="Normal 10 3 2 2" xfId="3116"/>
    <cellStyle name="Normal 10 3 3" xfId="3180"/>
    <cellStyle name="Normal 11" xfId="164"/>
    <cellStyle name="Normal 11 2" xfId="186"/>
    <cellStyle name="Normal 11 2 2" xfId="2147"/>
    <cellStyle name="Normal 11 2 3" xfId="3158"/>
    <cellStyle name="Normal 11 3" xfId="209"/>
    <cellStyle name="Normal 11 3 2" xfId="2170"/>
    <cellStyle name="Normal 11 3 3" xfId="2059"/>
    <cellStyle name="Normal 11 3 4" xfId="3181"/>
    <cellStyle name="Normal 11 4" xfId="2127"/>
    <cellStyle name="Normal 11 5" xfId="3138"/>
    <cellStyle name="Normal 12" xfId="165"/>
    <cellStyle name="Normal 12 2" xfId="241"/>
    <cellStyle name="Normal 12 3" xfId="2024"/>
    <cellStyle name="Normal 13" xfId="242"/>
    <cellStyle name="Normal 14" xfId="243"/>
    <cellStyle name="Normal 14 2" xfId="244"/>
    <cellStyle name="Normal 14 3" xfId="2174"/>
    <cellStyle name="Normal 14 4" xfId="2056"/>
    <cellStyle name="Normal 15" xfId="245"/>
    <cellStyle name="Normal 16" xfId="246"/>
    <cellStyle name="Normal 17" xfId="247"/>
    <cellStyle name="Normal 18" xfId="299"/>
    <cellStyle name="Normal 2" xfId="1"/>
    <cellStyle name="Normal 2 2" xfId="146"/>
    <cellStyle name="Normal 2 2 2" xfId="163"/>
    <cellStyle name="Normal 2 2 3" xfId="248"/>
    <cellStyle name="Normal 2 3" xfId="147"/>
    <cellStyle name="Normal 2 3 2" xfId="249"/>
    <cellStyle name="Normal 2 3 3" xfId="250"/>
    <cellStyle name="Normal 2 4" xfId="96"/>
    <cellStyle name="Normal 2 4 2" xfId="251"/>
    <cellStyle name="Normal 2 5" xfId="252"/>
    <cellStyle name="Normal 2 6" xfId="253"/>
    <cellStyle name="Normal 2 7" xfId="2078"/>
    <cellStyle name="Normal 2 8" xfId="2033"/>
    <cellStyle name="Normal 3" xfId="3"/>
    <cellStyle name="Normal 3 2" xfId="104"/>
    <cellStyle name="Normal 3 2 2" xfId="148"/>
    <cellStyle name="Normal 3 2 3" xfId="254"/>
    <cellStyle name="Normal 3 3" xfId="98"/>
    <cellStyle name="Normal 3 4" xfId="255"/>
    <cellStyle name="Normal 3 5" xfId="256"/>
    <cellStyle name="Normal 3_HavelvacN2axjusakN3" xfId="106"/>
    <cellStyle name="Normal 4" xfId="5"/>
    <cellStyle name="Normal 4 2" xfId="9"/>
    <cellStyle name="Normal 4 3" xfId="101"/>
    <cellStyle name="Normal 5" xfId="107"/>
    <cellStyle name="Normal 5 2" xfId="149"/>
    <cellStyle name="Normal 5 2 2" xfId="189"/>
    <cellStyle name="Normal 5 2 2 2" xfId="212"/>
    <cellStyle name="Normal 5 2 2 2 2" xfId="2173"/>
    <cellStyle name="Normal 5 2 2 2 3" xfId="3184"/>
    <cellStyle name="Normal 5 2 2 3" xfId="2150"/>
    <cellStyle name="Normal 5 2 2 4" xfId="3161"/>
    <cellStyle name="Normal 5 2 3" xfId="182"/>
    <cellStyle name="Normal 5 2 3 2" xfId="2144"/>
    <cellStyle name="Normal 5 2 3 3" xfId="3155"/>
    <cellStyle name="Normal 5 2 4" xfId="206"/>
    <cellStyle name="Normal 5 2 4 2" xfId="2167"/>
    <cellStyle name="Normal 5 2 4 3" xfId="3178"/>
    <cellStyle name="Normal 5 2 5" xfId="2125"/>
    <cellStyle name="Normal 5 2 6" xfId="3135"/>
    <cellStyle name="Normal 5 3" xfId="257"/>
    <cellStyle name="Normal 5 3 7" xfId="2058"/>
    <cellStyle name="Normal 6" xfId="150"/>
    <cellStyle name="Normal 6 2" xfId="213"/>
    <cellStyle name="Normal 6 3" xfId="258"/>
    <cellStyle name="Normal 7" xfId="151"/>
    <cellStyle name="Normal 7 2" xfId="259"/>
    <cellStyle name="Normal 8" xfId="8"/>
    <cellStyle name="Normal 8 2" xfId="162"/>
    <cellStyle name="Normal 8 3" xfId="179"/>
    <cellStyle name="Normal 8 3 2" xfId="2141"/>
    <cellStyle name="Normal 8 3 3" xfId="3152"/>
    <cellStyle name="Normal 8 4" xfId="203"/>
    <cellStyle name="Normal 8 4 2" xfId="2164"/>
    <cellStyle name="Normal 8 4 3" xfId="3175"/>
    <cellStyle name="Normal 9" xfId="94"/>
    <cellStyle name="Normal 9 2" xfId="184"/>
    <cellStyle name="Normal 9 2 2" xfId="2145"/>
    <cellStyle name="Normal 9 2 3" xfId="3156"/>
    <cellStyle name="Normal 9 3" xfId="207"/>
    <cellStyle name="Normal 9 3 2" xfId="2168"/>
    <cellStyle name="Normal 9 3 3" xfId="3179"/>
    <cellStyle name="Normal 9 4" xfId="2120"/>
    <cellStyle name="Normal 9 5" xfId="3132"/>
    <cellStyle name="Normal_tax" xfId="3810"/>
    <cellStyle name="Note" xfId="25" builtinId="10" customBuiltin="1"/>
    <cellStyle name="Note 2" xfId="54"/>
    <cellStyle name="Note 2 2" xfId="152"/>
    <cellStyle name="Note 2 2 10" xfId="995"/>
    <cellStyle name="Note 2 2 10 2" xfId="2838"/>
    <cellStyle name="Note 2 2 10 3" xfId="2633"/>
    <cellStyle name="Note 2 2 10 4" xfId="3077"/>
    <cellStyle name="Note 2 2 10 5" xfId="2597"/>
    <cellStyle name="Note 2 2 10 6" xfId="3696"/>
    <cellStyle name="Note 2 2 10 7" xfId="3700"/>
    <cellStyle name="Note 2 2 11" xfId="996"/>
    <cellStyle name="Note 2 2 11 2" xfId="2839"/>
    <cellStyle name="Note 2 2 11 3" xfId="2096"/>
    <cellStyle name="Note 2 2 11 4" xfId="3081"/>
    <cellStyle name="Note 2 2 11 5" xfId="2598"/>
    <cellStyle name="Note 2 2 11 6" xfId="3770"/>
    <cellStyle name="Note 2 2 11 7" xfId="3703"/>
    <cellStyle name="Note 2 2 12" xfId="997"/>
    <cellStyle name="Note 2 2 12 2" xfId="2840"/>
    <cellStyle name="Note 2 2 12 3" xfId="2708"/>
    <cellStyle name="Note 2 2 12 4" xfId="3017"/>
    <cellStyle name="Note 2 2 12 5" xfId="2599"/>
    <cellStyle name="Note 2 2 12 6" xfId="3783"/>
    <cellStyle name="Note 2 2 12 7" xfId="3186"/>
    <cellStyle name="Note 2 2 13" xfId="998"/>
    <cellStyle name="Note 2 2 13 2" xfId="2841"/>
    <cellStyle name="Note 2 2 13 3" xfId="2697"/>
    <cellStyle name="Note 2 2 13 4" xfId="3024"/>
    <cellStyle name="Note 2 2 13 5" xfId="2600"/>
    <cellStyle name="Note 2 2 13 6" xfId="3797"/>
    <cellStyle name="Note 2 2 13 7" xfId="3705"/>
    <cellStyle name="Note 2 2 14" xfId="999"/>
    <cellStyle name="Note 2 2 14 2" xfId="2842"/>
    <cellStyle name="Note 2 2 14 3" xfId="2647"/>
    <cellStyle name="Note 2 2 14 4" xfId="3063"/>
    <cellStyle name="Note 2 2 14 5" xfId="2601"/>
    <cellStyle name="Note 2 2 14 6" xfId="3786"/>
    <cellStyle name="Note 2 2 14 7" xfId="3650"/>
    <cellStyle name="Note 2 2 15" xfId="1000"/>
    <cellStyle name="Note 2 2 15 2" xfId="2843"/>
    <cellStyle name="Note 2 2 15 3" xfId="2704"/>
    <cellStyle name="Note 2 2 15 4" xfId="3019"/>
    <cellStyle name="Note 2 2 15 5" xfId="2602"/>
    <cellStyle name="Note 2 2 15 6" xfId="3771"/>
    <cellStyle name="Note 2 2 15 7" xfId="3657"/>
    <cellStyle name="Note 2 2 16" xfId="1001"/>
    <cellStyle name="Note 2 2 16 2" xfId="2844"/>
    <cellStyle name="Note 2 2 16 3" xfId="2692"/>
    <cellStyle name="Note 2 2 16 4" xfId="3027"/>
    <cellStyle name="Note 2 2 16 5" xfId="2603"/>
    <cellStyle name="Note 2 2 16 6" xfId="3791"/>
    <cellStyle name="Note 2 2 16 7" xfId="3689"/>
    <cellStyle name="Note 2 2 17" xfId="1002"/>
    <cellStyle name="Note 2 2 17 2" xfId="2845"/>
    <cellStyle name="Note 2 2 17 3" xfId="2687"/>
    <cellStyle name="Note 2 2 17 4" xfId="3032"/>
    <cellStyle name="Note 2 2 17 5" xfId="2604"/>
    <cellStyle name="Note 2 2 17 6" xfId="3772"/>
    <cellStyle name="Note 2 2 17 7" xfId="3658"/>
    <cellStyle name="Note 2 2 18" xfId="1003"/>
    <cellStyle name="Note 2 2 18 2" xfId="2846"/>
    <cellStyle name="Note 2 2 18 3" xfId="2089"/>
    <cellStyle name="Note 2 2 18 4" xfId="3093"/>
    <cellStyle name="Note 2 2 18 5" xfId="2605"/>
    <cellStyle name="Note 2 2 18 6" xfId="3763"/>
    <cellStyle name="Note 2 2 18 7" xfId="3651"/>
    <cellStyle name="Note 2 2 19" xfId="1004"/>
    <cellStyle name="Note 2 2 19 2" xfId="2847"/>
    <cellStyle name="Note 2 2 19 3" xfId="2758"/>
    <cellStyle name="Note 2 2 19 4" xfId="2982"/>
    <cellStyle name="Note 2 2 19 5" xfId="2606"/>
    <cellStyle name="Note 2 2 19 6" xfId="3773"/>
    <cellStyle name="Note 2 2 19 7" xfId="3661"/>
    <cellStyle name="Note 2 2 2" xfId="1005"/>
    <cellStyle name="Note 2 2 2 2" xfId="2848"/>
    <cellStyle name="Note 2 2 2 3" xfId="2678"/>
    <cellStyle name="Note 2 2 2 4" xfId="3041"/>
    <cellStyle name="Note 2 2 2 5" xfId="2607"/>
    <cellStyle name="Note 2 2 2 6" xfId="3774"/>
    <cellStyle name="Note 2 2 2 7" xfId="3652"/>
    <cellStyle name="Note 2 2 20" xfId="1006"/>
    <cellStyle name="Note 2 2 20 2" xfId="2849"/>
    <cellStyle name="Note 2 2 20 3" xfId="2757"/>
    <cellStyle name="Note 2 2 20 4" xfId="2983"/>
    <cellStyle name="Note 2 2 20 5" xfId="2608"/>
    <cellStyle name="Note 2 2 20 6" xfId="3801"/>
    <cellStyle name="Note 2 2 20 7" xfId="3647"/>
    <cellStyle name="Note 2 2 21" xfId="1007"/>
    <cellStyle name="Note 2 2 21 2" xfId="2850"/>
    <cellStyle name="Note 2 2 21 3" xfId="2714"/>
    <cellStyle name="Note 2 2 21 4" xfId="3013"/>
    <cellStyle name="Note 2 2 21 5" xfId="2609"/>
    <cellStyle name="Note 2 2 21 6" xfId="3799"/>
    <cellStyle name="Note 2 2 21 7" xfId="3653"/>
    <cellStyle name="Note 2 2 22" xfId="1008"/>
    <cellStyle name="Note 2 2 22 2" xfId="2851"/>
    <cellStyle name="Note 2 2 22 3" xfId="2677"/>
    <cellStyle name="Note 2 2 22 4" xfId="3042"/>
    <cellStyle name="Note 2 2 22 5" xfId="2610"/>
    <cellStyle name="Note 2 2 22 6" xfId="3191"/>
    <cellStyle name="Note 2 2 22 7" xfId="3654"/>
    <cellStyle name="Note 2 2 23" xfId="1009"/>
    <cellStyle name="Note 2 2 23 2" xfId="2852"/>
    <cellStyle name="Note 2 2 23 3" xfId="2756"/>
    <cellStyle name="Note 2 2 23 4" xfId="2984"/>
    <cellStyle name="Note 2 2 23 5" xfId="2611"/>
    <cellStyle name="Note 2 2 23 6" xfId="3744"/>
    <cellStyle name="Note 2 2 23 7" xfId="3809"/>
    <cellStyle name="Note 2 2 24" xfId="1010"/>
    <cellStyle name="Note 2 2 24 2" xfId="2853"/>
    <cellStyle name="Note 2 2 24 3" xfId="2707"/>
    <cellStyle name="Note 2 2 24 4" xfId="3018"/>
    <cellStyle name="Note 2 2 24 5" xfId="2612"/>
    <cellStyle name="Note 2 2 24 6" xfId="3745"/>
    <cellStyle name="Note 2 2 24 7" xfId="3804"/>
    <cellStyle name="Note 2 2 25" xfId="1011"/>
    <cellStyle name="Note 2 2 25 2" xfId="2854"/>
    <cellStyle name="Note 2 2 25 3" xfId="2695"/>
    <cellStyle name="Note 2 2 25 4" xfId="3026"/>
    <cellStyle name="Note 2 2 25 5" xfId="2613"/>
    <cellStyle name="Note 2 2 25 6" xfId="3746"/>
    <cellStyle name="Note 2 2 25 7" xfId="3808"/>
    <cellStyle name="Note 2 2 26" xfId="1012"/>
    <cellStyle name="Note 2 2 26 2" xfId="2855"/>
    <cellStyle name="Note 2 2 26 3" xfId="2713"/>
    <cellStyle name="Note 2 2 26 4" xfId="3014"/>
    <cellStyle name="Note 2 2 26 5" xfId="2614"/>
    <cellStyle name="Note 2 2 26 6" xfId="3747"/>
    <cellStyle name="Note 2 2 26 7" xfId="3687"/>
    <cellStyle name="Note 2 2 27" xfId="1013"/>
    <cellStyle name="Note 2 2 27 2" xfId="2856"/>
    <cellStyle name="Note 2 2 27 3" xfId="2702"/>
    <cellStyle name="Note 2 2 27 4" xfId="3021"/>
    <cellStyle name="Note 2 2 27 5" xfId="2615"/>
    <cellStyle name="Note 2 2 27 6" xfId="3748"/>
    <cellStyle name="Note 2 2 27 7" xfId="3756"/>
    <cellStyle name="Note 2 2 28" xfId="1014"/>
    <cellStyle name="Note 2 2 28 2" xfId="2857"/>
    <cellStyle name="Note 2 2 28 3" xfId="2676"/>
    <cellStyle name="Note 2 2 28 4" xfId="3043"/>
    <cellStyle name="Note 2 2 28 5" xfId="2616"/>
    <cellStyle name="Note 2 2 28 6" xfId="3749"/>
    <cellStyle name="Note 2 2 28 7" xfId="3670"/>
    <cellStyle name="Note 2 2 29" xfId="1015"/>
    <cellStyle name="Note 2 2 29 2" xfId="2858"/>
    <cellStyle name="Note 2 2 29 3" xfId="2660"/>
    <cellStyle name="Note 2 2 29 4" xfId="3056"/>
    <cellStyle name="Note 2 2 29 5" xfId="2617"/>
    <cellStyle name="Note 2 2 29 6" xfId="3750"/>
    <cellStyle name="Note 2 2 29 7" xfId="3672"/>
    <cellStyle name="Note 2 2 3" xfId="1016"/>
    <cellStyle name="Note 2 2 3 2" xfId="2859"/>
    <cellStyle name="Note 2 2 3 3" xfId="2654"/>
    <cellStyle name="Note 2 2 3 4" xfId="3060"/>
    <cellStyle name="Note 2 2 3 5" xfId="2618"/>
    <cellStyle name="Note 2 2 3 6" xfId="3751"/>
    <cellStyle name="Note 2 2 3 7" xfId="3681"/>
    <cellStyle name="Note 2 2 30" xfId="1017"/>
    <cellStyle name="Note 2 2 30 2" xfId="2860"/>
    <cellStyle name="Note 2 2 30 3" xfId="2086"/>
    <cellStyle name="Note 2 2 30 4" xfId="3092"/>
    <cellStyle name="Note 2 2 30 5" xfId="2619"/>
    <cellStyle name="Note 2 2 30 6" xfId="3752"/>
    <cellStyle name="Note 2 2 30 7" xfId="3684"/>
    <cellStyle name="Note 2 2 31" xfId="1018"/>
    <cellStyle name="Note 2 2 31 2" xfId="2861"/>
    <cellStyle name="Note 2 2 31 3" xfId="2122"/>
    <cellStyle name="Note 2 2 31 4" xfId="3095"/>
    <cellStyle name="Note 2 2 31 5" xfId="2620"/>
    <cellStyle name="Note 2 2 31 6" xfId="3753"/>
    <cellStyle name="Note 2 2 31 7" xfId="3690"/>
    <cellStyle name="Note 2 2 32" xfId="1019"/>
    <cellStyle name="Note 2 2 32 2" xfId="2862"/>
    <cellStyle name="Note 2 2 32 3" xfId="2659"/>
    <cellStyle name="Note 2 2 32 4" xfId="3057"/>
    <cellStyle name="Note 2 2 32 5" xfId="2621"/>
    <cellStyle name="Note 2 2 32 6" xfId="3754"/>
    <cellStyle name="Note 2 2 32 7" xfId="3704"/>
    <cellStyle name="Note 2 2 33" xfId="1020"/>
    <cellStyle name="Note 2 2 33 2" xfId="2863"/>
    <cellStyle name="Note 2 2 33 3" xfId="2755"/>
    <cellStyle name="Note 2 2 33 4" xfId="2985"/>
    <cellStyle name="Note 2 2 33 5" xfId="2622"/>
    <cellStyle name="Note 2 2 33 6" xfId="3782"/>
    <cellStyle name="Note 2 2 33 7" xfId="3706"/>
    <cellStyle name="Note 2 2 34" xfId="1021"/>
    <cellStyle name="Note 2 2 34 2" xfId="2864"/>
    <cellStyle name="Note 2 2 34 3" xfId="2754"/>
    <cellStyle name="Note 2 2 34 4" xfId="2986"/>
    <cellStyle name="Note 2 2 34 5" xfId="2623"/>
    <cellStyle name="Note 2 2 34 6" xfId="3800"/>
    <cellStyle name="Note 2 2 34 7" xfId="3699"/>
    <cellStyle name="Note 2 2 35" xfId="2679"/>
    <cellStyle name="Note 2 2 36" xfId="3040"/>
    <cellStyle name="Note 2 2 37" xfId="3111"/>
    <cellStyle name="Note 2 2 38" xfId="2126"/>
    <cellStyle name="Note 2 2 39" xfId="3680"/>
    <cellStyle name="Note 2 2 4" xfId="1022"/>
    <cellStyle name="Note 2 2 4 2" xfId="2865"/>
    <cellStyle name="Note 2 2 4 3" xfId="2651"/>
    <cellStyle name="Note 2 2 4 4" xfId="2715"/>
    <cellStyle name="Note 2 2 4 5" xfId="2624"/>
    <cellStyle name="Note 2 2 4 6" xfId="3694"/>
    <cellStyle name="Note 2 2 4 7" xfId="3702"/>
    <cellStyle name="Note 2 2 40" xfId="3614"/>
    <cellStyle name="Note 2 2 5" xfId="1023"/>
    <cellStyle name="Note 2 2 5 2" xfId="2866"/>
    <cellStyle name="Note 2 2 5 3" xfId="2753"/>
    <cellStyle name="Note 2 2 5 4" xfId="2987"/>
    <cellStyle name="Note 2 2 5 5" xfId="2625"/>
    <cellStyle name="Note 2 2 5 6" xfId="3708"/>
    <cellStyle name="Note 2 2 5 7" xfId="3656"/>
    <cellStyle name="Note 2 2 6" xfId="1024"/>
    <cellStyle name="Note 2 2 6 2" xfId="2867"/>
    <cellStyle name="Note 2 2 6 3" xfId="2675"/>
    <cellStyle name="Note 2 2 6 4" xfId="3044"/>
    <cellStyle name="Note 2 2 6 5" xfId="2626"/>
    <cellStyle name="Note 2 2 6 6" xfId="3701"/>
    <cellStyle name="Note 2 2 6 7" xfId="3805"/>
    <cellStyle name="Note 2 2 7" xfId="1025"/>
    <cellStyle name="Note 2 2 7 2" xfId="2868"/>
    <cellStyle name="Note 2 2 7 3" xfId="2657"/>
    <cellStyle name="Note 2 2 7 4" xfId="3059"/>
    <cellStyle name="Note 2 2 7 5" xfId="2627"/>
    <cellStyle name="Note 2 2 7 6" xfId="3698"/>
    <cellStyle name="Note 2 2 7 7" xfId="3620"/>
    <cellStyle name="Note 2 2 8" xfId="1026"/>
    <cellStyle name="Note 2 2 8 2" xfId="2869"/>
    <cellStyle name="Note 2 2 8 3" xfId="2087"/>
    <cellStyle name="Note 2 2 8 4" xfId="3097"/>
    <cellStyle name="Note 2 2 8 5" xfId="2628"/>
    <cellStyle name="Note 2 2 8 6" xfId="3645"/>
    <cellStyle name="Note 2 2 8 7" xfId="3769"/>
    <cellStyle name="Note 2 2 9" xfId="1027"/>
    <cellStyle name="Note 2 2 9 2" xfId="2870"/>
    <cellStyle name="Note 2 2 9 3" xfId="2752"/>
    <cellStyle name="Note 2 2 9 4" xfId="2988"/>
    <cellStyle name="Note 2 2 9 5" xfId="2629"/>
    <cellStyle name="Note 2 2 9 6" xfId="3644"/>
    <cellStyle name="Note 2 2 9 7" xfId="3762"/>
    <cellStyle name="Note 2 3" xfId="260"/>
    <cellStyle name="Note 2 3 2" xfId="2759"/>
    <cellStyle name="Note 2 3 3" xfId="2981"/>
    <cellStyle name="Note 2 3 4" xfId="2773"/>
    <cellStyle name="Note 2 3 5" xfId="3755"/>
    <cellStyle name="Note 2 3 6" xfId="3707"/>
    <cellStyle name="Note 2 3 7" xfId="3734"/>
    <cellStyle name="Note 2 4" xfId="2100"/>
    <cellStyle name="Note 2 5" xfId="2035"/>
    <cellStyle name="Note 2 6" xfId="3130"/>
    <cellStyle name="Note 3" xfId="166"/>
    <cellStyle name="Note 3 2" xfId="2128"/>
    <cellStyle name="Note 3 3" xfId="3139"/>
    <cellStyle name="Note 4" xfId="190"/>
    <cellStyle name="Note 4 2" xfId="2151"/>
    <cellStyle name="Note 4 3" xfId="3162"/>
    <cellStyle name="Output" xfId="20" builtinId="21" customBuiltin="1"/>
    <cellStyle name="Output 2" xfId="81"/>
    <cellStyle name="Output 2 2" xfId="153"/>
    <cellStyle name="Output 2 2 10" xfId="1028"/>
    <cellStyle name="Output 2 2 10 2" xfId="2871"/>
    <cellStyle name="Output 2 2 10 3" xfId="2751"/>
    <cellStyle name="Output 2 2 10 4" xfId="2989"/>
    <cellStyle name="Output 2 2 10 5" xfId="3759"/>
    <cellStyle name="Output 2 2 11" xfId="1029"/>
    <cellStyle name="Output 2 2 11 2" xfId="2872"/>
    <cellStyle name="Output 2 2 11 3" xfId="2750"/>
    <cellStyle name="Output 2 2 11 4" xfId="2990"/>
    <cellStyle name="Output 2 2 11 5" xfId="3722"/>
    <cellStyle name="Output 2 2 12" xfId="1030"/>
    <cellStyle name="Output 2 2 12 2" xfId="2873"/>
    <cellStyle name="Output 2 2 12 3" xfId="2649"/>
    <cellStyle name="Output 2 2 12 4" xfId="3062"/>
    <cellStyle name="Output 2 2 12 5" xfId="3716"/>
    <cellStyle name="Output 2 2 13" xfId="1031"/>
    <cellStyle name="Output 2 2 13 2" xfId="2874"/>
    <cellStyle name="Output 2 2 13 3" xfId="2749"/>
    <cellStyle name="Output 2 2 13 4" xfId="2991"/>
    <cellStyle name="Output 2 2 13 5" xfId="3780"/>
    <cellStyle name="Output 2 2 14" xfId="1032"/>
    <cellStyle name="Output 2 2 14 2" xfId="2875"/>
    <cellStyle name="Output 2 2 14 3" xfId="2748"/>
    <cellStyle name="Output 2 2 14 4" xfId="2992"/>
    <cellStyle name="Output 2 2 14 5" xfId="3741"/>
    <cellStyle name="Output 2 2 15" xfId="1033"/>
    <cellStyle name="Output 2 2 15 2" xfId="2876"/>
    <cellStyle name="Output 2 2 15 3" xfId="2674"/>
    <cellStyle name="Output 2 2 15 4" xfId="3045"/>
    <cellStyle name="Output 2 2 15 5" xfId="3728"/>
    <cellStyle name="Output 2 2 16" xfId="1034"/>
    <cellStyle name="Output 2 2 16 2" xfId="2877"/>
    <cellStyle name="Output 2 2 16 3" xfId="2747"/>
    <cellStyle name="Output 2 2 16 4" xfId="2993"/>
    <cellStyle name="Output 2 2 16 5" xfId="3798"/>
    <cellStyle name="Output 2 2 17" xfId="1035"/>
    <cellStyle name="Output 2 2 17 2" xfId="2878"/>
    <cellStyle name="Output 2 2 17 3" xfId="2688"/>
    <cellStyle name="Output 2 2 17 4" xfId="3031"/>
    <cellStyle name="Output 2 2 17 5" xfId="3787"/>
    <cellStyle name="Output 2 2 18" xfId="1036"/>
    <cellStyle name="Output 2 2 18 2" xfId="2879"/>
    <cellStyle name="Output 2 2 18 3" xfId="2673"/>
    <cellStyle name="Output 2 2 18 4" xfId="2771"/>
    <cellStyle name="Output 2 2 18 5" xfId="3775"/>
    <cellStyle name="Output 2 2 19" xfId="1037"/>
    <cellStyle name="Output 2 2 19 2" xfId="2880"/>
    <cellStyle name="Output 2 2 19 3" xfId="2094"/>
    <cellStyle name="Output 2 2 19 4" xfId="3099"/>
    <cellStyle name="Output 2 2 19 5" xfId="3621"/>
    <cellStyle name="Output 2 2 2" xfId="1038"/>
    <cellStyle name="Output 2 2 2 2" xfId="2881"/>
    <cellStyle name="Output 2 2 2 3" xfId="2772"/>
    <cellStyle name="Output 2 2 2 4" xfId="3106"/>
    <cellStyle name="Output 2 2 2 5" xfId="3622"/>
    <cellStyle name="Output 2 2 20" xfId="1039"/>
    <cellStyle name="Output 2 2 20 2" xfId="2882"/>
    <cellStyle name="Output 2 2 20 3" xfId="2746"/>
    <cellStyle name="Output 2 2 20 4" xfId="2994"/>
    <cellStyle name="Output 2 2 20 5" xfId="3623"/>
    <cellStyle name="Output 2 2 21" xfId="1040"/>
    <cellStyle name="Output 2 2 21 2" xfId="2883"/>
    <cellStyle name="Output 2 2 21 3" xfId="2745"/>
    <cellStyle name="Output 2 2 21 4" xfId="2995"/>
    <cellStyle name="Output 2 2 21 5" xfId="3624"/>
    <cellStyle name="Output 2 2 22" xfId="1041"/>
    <cellStyle name="Output 2 2 22 2" xfId="2884"/>
    <cellStyle name="Output 2 2 22 3" xfId="2744"/>
    <cellStyle name="Output 2 2 22 4" xfId="2996"/>
    <cellStyle name="Output 2 2 22 5" xfId="3625"/>
    <cellStyle name="Output 2 2 23" xfId="1042"/>
    <cellStyle name="Output 2 2 23 2" xfId="2885"/>
    <cellStyle name="Output 2 2 23 3" xfId="2743"/>
    <cellStyle name="Output 2 2 23 4" xfId="2997"/>
    <cellStyle name="Output 2 2 23 5" xfId="3626"/>
    <cellStyle name="Output 2 2 24" xfId="1043"/>
    <cellStyle name="Output 2 2 24 2" xfId="2886"/>
    <cellStyle name="Output 2 2 24 3" xfId="2742"/>
    <cellStyle name="Output 2 2 24 4" xfId="2998"/>
    <cellStyle name="Output 2 2 24 5" xfId="3185"/>
    <cellStyle name="Output 2 2 25" xfId="1044"/>
    <cellStyle name="Output 2 2 25 2" xfId="2887"/>
    <cellStyle name="Output 2 2 25 3" xfId="2741"/>
    <cellStyle name="Output 2 2 25 4" xfId="2999"/>
    <cellStyle name="Output 2 2 25 5" xfId="3117"/>
    <cellStyle name="Output 2 2 26" xfId="1045"/>
    <cellStyle name="Output 2 2 26 2" xfId="2888"/>
    <cellStyle name="Output 2 2 26 3" xfId="3104"/>
    <cellStyle name="Output 2 2 26 4" xfId="3114"/>
    <cellStyle name="Output 2 2 26 5" xfId="3131"/>
    <cellStyle name="Output 2 2 27" xfId="1046"/>
    <cellStyle name="Output 2 2 27 2" xfId="2889"/>
    <cellStyle name="Output 2 2 27 3" xfId="2740"/>
    <cellStyle name="Output 2 2 27 4" xfId="3000"/>
    <cellStyle name="Output 2 2 27 5" xfId="3136"/>
    <cellStyle name="Output 2 2 28" xfId="1047"/>
    <cellStyle name="Output 2 2 28 2" xfId="2890"/>
    <cellStyle name="Output 2 2 28 3" xfId="2690"/>
    <cellStyle name="Output 2 2 28 4" xfId="3029"/>
    <cellStyle name="Output 2 2 28 5" xfId="3627"/>
    <cellStyle name="Output 2 2 29" xfId="1048"/>
    <cellStyle name="Output 2 2 29 2" xfId="2891"/>
    <cellStyle name="Output 2 2 29 3" xfId="2710"/>
    <cellStyle name="Output 2 2 29 4" xfId="3015"/>
    <cellStyle name="Output 2 2 29 5" xfId="3628"/>
    <cellStyle name="Output 2 2 3" xfId="1049"/>
    <cellStyle name="Output 2 2 3 2" xfId="2892"/>
    <cellStyle name="Output 2 2 3 3" xfId="2699"/>
    <cellStyle name="Output 2 2 3 4" xfId="3022"/>
    <cellStyle name="Output 2 2 3 5" xfId="3629"/>
    <cellStyle name="Output 2 2 30" xfId="1050"/>
    <cellStyle name="Output 2 2 30 2" xfId="2893"/>
    <cellStyle name="Output 2 2 30 3" xfId="2689"/>
    <cellStyle name="Output 2 2 30 4" xfId="3030"/>
    <cellStyle name="Output 2 2 30 5" xfId="3630"/>
    <cellStyle name="Output 2 2 31" xfId="1051"/>
    <cellStyle name="Output 2 2 31 2" xfId="2894"/>
    <cellStyle name="Output 2 2 31 3" xfId="2709"/>
    <cellStyle name="Output 2 2 31 4" xfId="3016"/>
    <cellStyle name="Output 2 2 31 5" xfId="3631"/>
    <cellStyle name="Output 2 2 32" xfId="1052"/>
    <cellStyle name="Output 2 2 32 2" xfId="2895"/>
    <cellStyle name="Output 2 2 32 3" xfId="2698"/>
    <cellStyle name="Output 2 2 32 4" xfId="3023"/>
    <cellStyle name="Output 2 2 32 5" xfId="3632"/>
    <cellStyle name="Output 2 2 33" xfId="1053"/>
    <cellStyle name="Output 2 2 33 2" xfId="2896"/>
    <cellStyle name="Output 2 2 33 3" xfId="2092"/>
    <cellStyle name="Output 2 2 33 4" xfId="3096"/>
    <cellStyle name="Output 2 2 33 5" xfId="3633"/>
    <cellStyle name="Output 2 2 34" xfId="1054"/>
    <cellStyle name="Output 2 2 34 2" xfId="2897"/>
    <cellStyle name="Output 2 2 34 3" xfId="2091"/>
    <cellStyle name="Output 2 2 34 4" xfId="3100"/>
    <cellStyle name="Output 2 2 34 5" xfId="3634"/>
    <cellStyle name="Output 2 2 35" xfId="2680"/>
    <cellStyle name="Output 2 2 36" xfId="3039"/>
    <cellStyle name="Output 2 2 37" xfId="3110"/>
    <cellStyle name="Output 2 2 38" xfId="3615"/>
    <cellStyle name="Output 2 2 4" xfId="1055"/>
    <cellStyle name="Output 2 2 4 2" xfId="2898"/>
    <cellStyle name="Output 2 2 4 3" xfId="2672"/>
    <cellStyle name="Output 2 2 4 4" xfId="3046"/>
    <cellStyle name="Output 2 2 4 5" xfId="3635"/>
    <cellStyle name="Output 2 2 5" xfId="1056"/>
    <cellStyle name="Output 2 2 5 2" xfId="2899"/>
    <cellStyle name="Output 2 2 5 3" xfId="2658"/>
    <cellStyle name="Output 2 2 5 4" xfId="3058"/>
    <cellStyle name="Output 2 2 5 5" xfId="3636"/>
    <cellStyle name="Output 2 2 6" xfId="1057"/>
    <cellStyle name="Output 2 2 6 2" xfId="2900"/>
    <cellStyle name="Output 2 2 6 3" xfId="2640"/>
    <cellStyle name="Output 2 2 6 4" xfId="3070"/>
    <cellStyle name="Output 2 2 6 5" xfId="3637"/>
    <cellStyle name="Output 2 2 7" xfId="1058"/>
    <cellStyle name="Output 2 2 7 2" xfId="2901"/>
    <cellStyle name="Output 2 2 7 3" xfId="2090"/>
    <cellStyle name="Output 2 2 7 4" xfId="3086"/>
    <cellStyle name="Output 2 2 7 5" xfId="3655"/>
    <cellStyle name="Output 2 2 8" xfId="1059"/>
    <cellStyle name="Output 2 2 8 2" xfId="2902"/>
    <cellStyle name="Output 2 2 8 3" xfId="2671"/>
    <cellStyle name="Output 2 2 8 4" xfId="3047"/>
    <cellStyle name="Output 2 2 8 5" xfId="3659"/>
    <cellStyle name="Output 2 2 9" xfId="1060"/>
    <cellStyle name="Output 2 2 9 2" xfId="2903"/>
    <cellStyle name="Output 2 2 9 3" xfId="2638"/>
    <cellStyle name="Output 2 2 9 4" xfId="3072"/>
    <cellStyle name="Output 2 2 9 5" xfId="3673"/>
    <cellStyle name="Percent 2" xfId="2"/>
    <cellStyle name="Percent 2 2" xfId="97"/>
    <cellStyle name="Percent 2 2 2" xfId="261"/>
    <cellStyle name="Percent 2 3" xfId="262"/>
    <cellStyle name="Percent 2 4" xfId="263"/>
    <cellStyle name="Percent 3" xfId="264"/>
    <cellStyle name="Percent 3 2" xfId="265"/>
    <cellStyle name="Percent 4" xfId="266"/>
    <cellStyle name="Percent 4 2" xfId="267"/>
    <cellStyle name="Percent 5" xfId="268"/>
    <cellStyle name="Percent 5 2" xfId="269"/>
    <cellStyle name="Percent 5 2 2" xfId="270"/>
    <cellStyle name="Percent 5 3" xfId="271"/>
    <cellStyle name="Percent 6" xfId="2029"/>
    <cellStyle name="SN_241" xfId="6"/>
    <cellStyle name="SN_b" xfId="3811"/>
    <cellStyle name="SN10_bold" xfId="2055"/>
    <cellStyle name="Style 1" xfId="154"/>
    <cellStyle name="Style 1 2" xfId="155"/>
    <cellStyle name="Style 1 2 2" xfId="183"/>
    <cellStyle name="Style 1_verchnakan_ax21-25_2018" xfId="156"/>
    <cellStyle name="Title" xfId="2031" builtinId="15" customBuiltin="1"/>
    <cellStyle name="Title 2" xfId="52"/>
    <cellStyle name="Title 2 2" xfId="157"/>
    <cellStyle name="Title 3" xfId="84"/>
    <cellStyle name="Total" xfId="27" builtinId="25" customBuiltin="1"/>
    <cellStyle name="Total 2" xfId="89"/>
    <cellStyle name="Total 2 2" xfId="158"/>
    <cellStyle name="Total 2 2 10" xfId="1061"/>
    <cellStyle name="Total 2 2 10 2" xfId="2904"/>
    <cellStyle name="Total 2 2 10 3" xfId="2098"/>
    <cellStyle name="Total 2 2 10 4" xfId="3083"/>
    <cellStyle name="Total 2 2 10 5" xfId="3646"/>
    <cellStyle name="Total 2 2 11" xfId="1062"/>
    <cellStyle name="Total 2 2 11 2" xfId="2905"/>
    <cellStyle name="Total 2 2 11 3" xfId="2739"/>
    <cellStyle name="Total 2 2 11 4" xfId="3001"/>
    <cellStyle name="Total 2 2 11 5" xfId="3648"/>
    <cellStyle name="Total 2 2 12" xfId="1063"/>
    <cellStyle name="Total 2 2 12 2" xfId="2906"/>
    <cellStyle name="Total 2 2 12 3" xfId="2738"/>
    <cellStyle name="Total 2 2 12 4" xfId="3002"/>
    <cellStyle name="Total 2 2 12 5" xfId="3638"/>
    <cellStyle name="Total 2 2 13" xfId="1064"/>
    <cellStyle name="Total 2 2 13 2" xfId="2907"/>
    <cellStyle name="Total 2 2 13 3" xfId="2737"/>
    <cellStyle name="Total 2 2 13 4" xfId="3003"/>
    <cellStyle name="Total 2 2 13 5" xfId="3639"/>
    <cellStyle name="Total 2 2 14" xfId="1065"/>
    <cellStyle name="Total 2 2 14 2" xfId="2908"/>
    <cellStyle name="Total 2 2 14 3" xfId="2736"/>
    <cellStyle name="Total 2 2 14 4" xfId="3004"/>
    <cellStyle name="Total 2 2 14 5" xfId="3640"/>
    <cellStyle name="Total 2 2 15" xfId="1066"/>
    <cellStyle name="Total 2 2 15 2" xfId="2909"/>
    <cellStyle name="Total 2 2 15 3" xfId="2735"/>
    <cellStyle name="Total 2 2 15 4" xfId="3005"/>
    <cellStyle name="Total 2 2 15 5" xfId="3641"/>
    <cellStyle name="Total 2 2 16" xfId="1067"/>
    <cellStyle name="Total 2 2 16 2" xfId="2910"/>
    <cellStyle name="Total 2 2 16 3" xfId="2734"/>
    <cellStyle name="Total 2 2 16 4" xfId="3006"/>
    <cellStyle name="Total 2 2 16 5" xfId="3642"/>
    <cellStyle name="Total 2 2 17" xfId="1068"/>
    <cellStyle name="Total 2 2 17 2" xfId="2911"/>
    <cellStyle name="Total 2 2 17 3" xfId="2733"/>
    <cellStyle name="Total 2 2 17 4" xfId="3007"/>
    <cellStyle name="Total 2 2 17 5" xfId="3643"/>
    <cellStyle name="Total 2 2 18" xfId="1069"/>
    <cellStyle name="Total 2 2 18 2" xfId="2912"/>
    <cellStyle name="Total 2 2 18 3" xfId="2643"/>
    <cellStyle name="Total 2 2 18 4" xfId="3067"/>
    <cellStyle name="Total 2 2 18 5" xfId="3679"/>
    <cellStyle name="Total 2 2 19" xfId="1070"/>
    <cellStyle name="Total 2 2 19 2" xfId="2913"/>
    <cellStyle name="Total 2 2 19 3" xfId="2088"/>
    <cellStyle name="Total 2 2 19 4" xfId="3085"/>
    <cellStyle name="Total 2 2 19 5" xfId="3686"/>
    <cellStyle name="Total 2 2 2" xfId="1071"/>
    <cellStyle name="Total 2 2 2 2" xfId="2914"/>
    <cellStyle name="Total 2 2 2 3" xfId="2669"/>
    <cellStyle name="Total 2 2 2 4" xfId="3049"/>
    <cellStyle name="Total 2 2 2 5" xfId="3189"/>
    <cellStyle name="Total 2 2 20" xfId="1072"/>
    <cellStyle name="Total 2 2 20 2" xfId="2915"/>
    <cellStyle name="Total 2 2 20 3" xfId="2634"/>
    <cellStyle name="Total 2 2 20 4" xfId="3076"/>
    <cellStyle name="Total 2 2 20 5" xfId="3761"/>
    <cellStyle name="Total 2 2 21" xfId="1073"/>
    <cellStyle name="Total 2 2 21 2" xfId="2916"/>
    <cellStyle name="Total 2 2 21 3" xfId="2093"/>
    <cellStyle name="Total 2 2 21 4" xfId="3088"/>
    <cellStyle name="Total 2 2 21 5" xfId="3669"/>
    <cellStyle name="Total 2 2 22" xfId="1074"/>
    <cellStyle name="Total 2 2 22 2" xfId="2917"/>
    <cellStyle name="Total 2 2 22 3" xfId="2668"/>
    <cellStyle name="Total 2 2 22 4" xfId="3050"/>
    <cellStyle name="Total 2 2 22 5" xfId="3793"/>
    <cellStyle name="Total 2 2 23" xfId="1075"/>
    <cellStyle name="Total 2 2 23 2" xfId="2918"/>
    <cellStyle name="Total 2 2 23 3" xfId="2636"/>
    <cellStyle name="Total 2 2 23 4" xfId="3074"/>
    <cellStyle name="Total 2 2 23 5" xfId="3789"/>
    <cellStyle name="Total 2 2 24" xfId="1076"/>
    <cellStyle name="Total 2 2 24 2" xfId="2919"/>
    <cellStyle name="Total 2 2 24 3" xfId="2084"/>
    <cellStyle name="Total 2 2 24 4" xfId="3089"/>
    <cellStyle name="Total 2 2 24 5" xfId="3777"/>
    <cellStyle name="Total 2 2 25" xfId="1077"/>
    <cellStyle name="Total 2 2 25 2" xfId="2920"/>
    <cellStyle name="Total 2 2 25 3" xfId="2667"/>
    <cellStyle name="Total 2 2 25 4" xfId="3051"/>
    <cellStyle name="Total 2 2 25 5" xfId="3765"/>
    <cellStyle name="Total 2 2 26" xfId="1078"/>
    <cellStyle name="Total 2 2 26 2" xfId="2921"/>
    <cellStyle name="Total 2 2 26 3" xfId="2644"/>
    <cellStyle name="Total 2 2 26 4" xfId="3066"/>
    <cellStyle name="Total 2 2 26 5" xfId="3758"/>
    <cellStyle name="Total 2 2 27" xfId="1079"/>
    <cellStyle name="Total 2 2 27 2" xfId="2922"/>
    <cellStyle name="Total 2 2 27 3" xfId="2081"/>
    <cellStyle name="Total 2 2 27 4" xfId="3090"/>
    <cellStyle name="Total 2 2 27 5" xfId="3792"/>
    <cellStyle name="Total 2 2 28" xfId="1080"/>
    <cellStyle name="Total 2 2 28 2" xfId="2923"/>
    <cellStyle name="Total 2 2 28 3" xfId="2666"/>
    <cellStyle name="Total 2 2 28 4" xfId="3052"/>
    <cellStyle name="Total 2 2 28 5" xfId="3790"/>
    <cellStyle name="Total 2 2 29" xfId="1081"/>
    <cellStyle name="Total 2 2 29 2" xfId="2924"/>
    <cellStyle name="Total 2 2 29 3" xfId="2635"/>
    <cellStyle name="Total 2 2 29 4" xfId="3075"/>
    <cellStyle name="Total 2 2 29 5" xfId="3776"/>
    <cellStyle name="Total 2 2 3" xfId="1082"/>
    <cellStyle name="Total 2 2 3 2" xfId="2925"/>
    <cellStyle name="Total 2 2 3 3" xfId="2082"/>
    <cellStyle name="Total 2 2 3 4" xfId="3091"/>
    <cellStyle name="Total 2 2 3 5" xfId="3764"/>
    <cellStyle name="Total 2 2 30" xfId="1083"/>
    <cellStyle name="Total 2 2 30 2" xfId="2926"/>
    <cellStyle name="Total 2 2 30 3" xfId="2665"/>
    <cellStyle name="Total 2 2 30 4" xfId="3053"/>
    <cellStyle name="Total 2 2 30 5" xfId="3757"/>
    <cellStyle name="Total 2 2 31" xfId="1084"/>
    <cellStyle name="Total 2 2 31 2" xfId="2927"/>
    <cellStyle name="Total 2 2 31 3" xfId="2641"/>
    <cellStyle name="Total 2 2 31 4" xfId="3069"/>
    <cellStyle name="Total 2 2 31 5" xfId="3710"/>
    <cellStyle name="Total 2 2 32" xfId="1085"/>
    <cellStyle name="Total 2 2 32 2" xfId="2928"/>
    <cellStyle name="Total 2 2 32 3" xfId="2123"/>
    <cellStyle name="Total 2 2 32 4" xfId="3087"/>
    <cellStyle name="Total 2 2 32 5" xfId="3806"/>
    <cellStyle name="Total 2 2 33" xfId="1086"/>
    <cellStyle name="Total 2 2 33 2" xfId="2929"/>
    <cellStyle name="Total 2 2 33 3" xfId="2664"/>
    <cellStyle name="Total 2 2 33 4" xfId="3054"/>
    <cellStyle name="Total 2 2 33 5" xfId="3768"/>
    <cellStyle name="Total 2 2 34" xfId="1087"/>
    <cellStyle name="Total 2 2 34 2" xfId="2930"/>
    <cellStyle name="Total 2 2 34 3" xfId="2639"/>
    <cellStyle name="Total 2 2 34 4" xfId="3071"/>
    <cellStyle name="Total 2 2 34 5" xfId="3807"/>
    <cellStyle name="Total 2 2 35" xfId="2685"/>
    <cellStyle name="Total 2 2 36" xfId="3034"/>
    <cellStyle name="Total 2 2 37" xfId="3109"/>
    <cellStyle name="Total 2 2 38" xfId="3616"/>
    <cellStyle name="Total 2 2 4" xfId="1088"/>
    <cellStyle name="Total 2 2 4 2" xfId="2931"/>
    <cellStyle name="Total 2 2 4 3" xfId="2095"/>
    <cellStyle name="Total 2 2 4 4" xfId="3080"/>
    <cellStyle name="Total 2 2 4 5" xfId="3727"/>
    <cellStyle name="Total 2 2 5" xfId="1089"/>
    <cellStyle name="Total 2 2 5 2" xfId="2932"/>
    <cellStyle name="Total 2 2 5 3" xfId="2732"/>
    <cellStyle name="Total 2 2 5 4" xfId="3008"/>
    <cellStyle name="Total 2 2 5 5" xfId="3726"/>
    <cellStyle name="Total 2 2 6" xfId="1090"/>
    <cellStyle name="Total 2 2 6 2" xfId="2933"/>
    <cellStyle name="Total 2 2 6 3" xfId="2731"/>
    <cellStyle name="Total 2 2 6 4" xfId="3009"/>
    <cellStyle name="Total 2 2 6 5" xfId="3719"/>
    <cellStyle name="Total 2 2 7" xfId="1091"/>
    <cellStyle name="Total 2 2 7 2" xfId="2934"/>
    <cellStyle name="Total 2 2 7 3" xfId="2730"/>
    <cellStyle name="Total 2 2 7 4" xfId="3010"/>
    <cellStyle name="Total 2 2 7 5" xfId="3725"/>
    <cellStyle name="Total 2 2 8" xfId="1092"/>
    <cellStyle name="Total 2 2 8 2" xfId="2935"/>
    <cellStyle name="Total 2 2 8 3" xfId="2729"/>
    <cellStyle name="Total 2 2 8 4" xfId="3011"/>
    <cellStyle name="Total 2 2 8 5" xfId="3742"/>
    <cellStyle name="Total 2 2 9" xfId="1093"/>
    <cellStyle name="Total 2 2 9 2" xfId="2936"/>
    <cellStyle name="Total 2 2 9 3" xfId="2728"/>
    <cellStyle name="Total 2 2 9 4" xfId="3012"/>
    <cellStyle name="Total 2 2 9 5" xfId="3724"/>
    <cellStyle name="Warning Text" xfId="24" builtinId="11" customBuiltin="1"/>
    <cellStyle name="Warning Text 2" xfId="68"/>
    <cellStyle name="Warning Text 2 2" xfId="159"/>
    <cellStyle name="Акцент1 10" xfId="1094"/>
    <cellStyle name="Акцент1 11" xfId="1095"/>
    <cellStyle name="Акцент1 12" xfId="1096"/>
    <cellStyle name="Акцент1 13" xfId="1097"/>
    <cellStyle name="Акцент1 14" xfId="1098"/>
    <cellStyle name="Акцент1 15" xfId="1099"/>
    <cellStyle name="Акцент1 16" xfId="1100"/>
    <cellStyle name="Акцент1 17" xfId="1101"/>
    <cellStyle name="Акцент1 18" xfId="1102"/>
    <cellStyle name="Акцент1 19" xfId="1103"/>
    <cellStyle name="Акцент1 2" xfId="1104"/>
    <cellStyle name="Акцент1 20" xfId="1105"/>
    <cellStyle name="Акцент1 21" xfId="1106"/>
    <cellStyle name="Акцент1 22" xfId="1107"/>
    <cellStyle name="Акцент1 23" xfId="1108"/>
    <cellStyle name="Акцент1 24" xfId="1109"/>
    <cellStyle name="Акцент1 25" xfId="1110"/>
    <cellStyle name="Акцент1 26" xfId="1111"/>
    <cellStyle name="Акцент1 27" xfId="1112"/>
    <cellStyle name="Акцент1 28" xfId="1113"/>
    <cellStyle name="Акцент1 29" xfId="1114"/>
    <cellStyle name="Акцент1 3" xfId="1115"/>
    <cellStyle name="Акцент1 30" xfId="1116"/>
    <cellStyle name="Акцент1 31" xfId="1117"/>
    <cellStyle name="Акцент1 32" xfId="1118"/>
    <cellStyle name="Акцент1 33" xfId="1119"/>
    <cellStyle name="Акцент1 34" xfId="1120"/>
    <cellStyle name="Акцент1 35" xfId="1121"/>
    <cellStyle name="Акцент1 36" xfId="1122"/>
    <cellStyle name="Акцент1 4" xfId="1123"/>
    <cellStyle name="Акцент1 5" xfId="1124"/>
    <cellStyle name="Акцент1 6" xfId="1125"/>
    <cellStyle name="Акцент1 7" xfId="1126"/>
    <cellStyle name="Акцент1 8" xfId="1127"/>
    <cellStyle name="Акцент1 9" xfId="1128"/>
    <cellStyle name="Акцент2 10" xfId="1129"/>
    <cellStyle name="Акцент2 11" xfId="1130"/>
    <cellStyle name="Акцент2 12" xfId="1131"/>
    <cellStyle name="Акцент2 13" xfId="1132"/>
    <cellStyle name="Акцент2 14" xfId="1133"/>
    <cellStyle name="Акцент2 15" xfId="1134"/>
    <cellStyle name="Акцент2 16" xfId="1135"/>
    <cellStyle name="Акцент2 17" xfId="1136"/>
    <cellStyle name="Акцент2 18" xfId="1137"/>
    <cellStyle name="Акцент2 19" xfId="1138"/>
    <cellStyle name="Акцент2 2" xfId="1139"/>
    <cellStyle name="Акцент2 20" xfId="1140"/>
    <cellStyle name="Акцент2 21" xfId="1141"/>
    <cellStyle name="Акцент2 22" xfId="1142"/>
    <cellStyle name="Акцент2 23" xfId="1143"/>
    <cellStyle name="Акцент2 24" xfId="1144"/>
    <cellStyle name="Акцент2 25" xfId="1145"/>
    <cellStyle name="Акцент2 26" xfId="1146"/>
    <cellStyle name="Акцент2 27" xfId="1147"/>
    <cellStyle name="Акцент2 28" xfId="1148"/>
    <cellStyle name="Акцент2 29" xfId="1149"/>
    <cellStyle name="Акцент2 3" xfId="1150"/>
    <cellStyle name="Акцент2 30" xfId="1151"/>
    <cellStyle name="Акцент2 31" xfId="1152"/>
    <cellStyle name="Акцент2 32" xfId="1153"/>
    <cellStyle name="Акцент2 33" xfId="1154"/>
    <cellStyle name="Акцент2 34" xfId="1155"/>
    <cellStyle name="Акцент2 35" xfId="1156"/>
    <cellStyle name="Акцент2 36" xfId="1157"/>
    <cellStyle name="Акцент2 4" xfId="1158"/>
    <cellStyle name="Акцент2 5" xfId="1159"/>
    <cellStyle name="Акцент2 6" xfId="1160"/>
    <cellStyle name="Акцент2 7" xfId="1161"/>
    <cellStyle name="Акцент2 8" xfId="1162"/>
    <cellStyle name="Акцент2 9" xfId="1163"/>
    <cellStyle name="Акцент3 10" xfId="1164"/>
    <cellStyle name="Акцент3 11" xfId="1165"/>
    <cellStyle name="Акцент3 12" xfId="1166"/>
    <cellStyle name="Акцент3 13" xfId="1167"/>
    <cellStyle name="Акцент3 14" xfId="1168"/>
    <cellStyle name="Акцент3 15" xfId="1169"/>
    <cellStyle name="Акцент3 16" xfId="1170"/>
    <cellStyle name="Акцент3 17" xfId="1171"/>
    <cellStyle name="Акцент3 18" xfId="1172"/>
    <cellStyle name="Акцент3 19" xfId="1173"/>
    <cellStyle name="Акцент3 2" xfId="1174"/>
    <cellStyle name="Акцент3 20" xfId="1175"/>
    <cellStyle name="Акцент3 21" xfId="1176"/>
    <cellStyle name="Акцент3 22" xfId="1177"/>
    <cellStyle name="Акцент3 23" xfId="1178"/>
    <cellStyle name="Акцент3 24" xfId="1179"/>
    <cellStyle name="Акцент3 25" xfId="1180"/>
    <cellStyle name="Акцент3 26" xfId="1181"/>
    <cellStyle name="Акцент3 27" xfId="1182"/>
    <cellStyle name="Акцент3 28" xfId="1183"/>
    <cellStyle name="Акцент3 29" xfId="1184"/>
    <cellStyle name="Акцент3 3" xfId="1185"/>
    <cellStyle name="Акцент3 30" xfId="1186"/>
    <cellStyle name="Акцент3 31" xfId="1187"/>
    <cellStyle name="Акцент3 32" xfId="1188"/>
    <cellStyle name="Акцент3 33" xfId="1189"/>
    <cellStyle name="Акцент3 34" xfId="1190"/>
    <cellStyle name="Акцент3 35" xfId="1191"/>
    <cellStyle name="Акцент3 36" xfId="1192"/>
    <cellStyle name="Акцент3 4" xfId="1193"/>
    <cellStyle name="Акцент3 5" xfId="1194"/>
    <cellStyle name="Акцент3 6" xfId="1195"/>
    <cellStyle name="Акцент3 7" xfId="1196"/>
    <cellStyle name="Акцент3 8" xfId="1197"/>
    <cellStyle name="Акцент3 9" xfId="1198"/>
    <cellStyle name="Акцент4 10" xfId="1199"/>
    <cellStyle name="Акцент4 11" xfId="1200"/>
    <cellStyle name="Акцент4 12" xfId="1201"/>
    <cellStyle name="Акцент4 13" xfId="1202"/>
    <cellStyle name="Акцент4 14" xfId="1203"/>
    <cellStyle name="Акцент4 15" xfId="1204"/>
    <cellStyle name="Акцент4 16" xfId="1205"/>
    <cellStyle name="Акцент4 17" xfId="1206"/>
    <cellStyle name="Акцент4 18" xfId="1207"/>
    <cellStyle name="Акцент4 19" xfId="1208"/>
    <cellStyle name="Акцент4 2" xfId="1209"/>
    <cellStyle name="Акцент4 20" xfId="1210"/>
    <cellStyle name="Акцент4 21" xfId="1211"/>
    <cellStyle name="Акцент4 22" xfId="1212"/>
    <cellStyle name="Акцент4 23" xfId="1213"/>
    <cellStyle name="Акцент4 24" xfId="1214"/>
    <cellStyle name="Акцент4 25" xfId="1215"/>
    <cellStyle name="Акцент4 26" xfId="1216"/>
    <cellStyle name="Акцент4 27" xfId="1217"/>
    <cellStyle name="Акцент4 28" xfId="1218"/>
    <cellStyle name="Акцент4 29" xfId="1219"/>
    <cellStyle name="Акцент4 3" xfId="1220"/>
    <cellStyle name="Акцент4 30" xfId="1221"/>
    <cellStyle name="Акцент4 31" xfId="1222"/>
    <cellStyle name="Акцент4 32" xfId="1223"/>
    <cellStyle name="Акцент4 33" xfId="1224"/>
    <cellStyle name="Акцент4 34" xfId="1225"/>
    <cellStyle name="Акцент4 35" xfId="1226"/>
    <cellStyle name="Акцент4 36" xfId="1227"/>
    <cellStyle name="Акцент4 4" xfId="1228"/>
    <cellStyle name="Акцент4 5" xfId="1229"/>
    <cellStyle name="Акцент4 6" xfId="1230"/>
    <cellStyle name="Акцент4 7" xfId="1231"/>
    <cellStyle name="Акцент4 8" xfId="1232"/>
    <cellStyle name="Акцент4 9" xfId="1233"/>
    <cellStyle name="Акцент5 10" xfId="1234"/>
    <cellStyle name="Акцент5 11" xfId="1235"/>
    <cellStyle name="Акцент5 12" xfId="1236"/>
    <cellStyle name="Акцент5 13" xfId="1237"/>
    <cellStyle name="Акцент5 14" xfId="1238"/>
    <cellStyle name="Акцент5 15" xfId="1239"/>
    <cellStyle name="Акцент5 16" xfId="1240"/>
    <cellStyle name="Акцент5 17" xfId="1241"/>
    <cellStyle name="Акцент5 18" xfId="1242"/>
    <cellStyle name="Акцент5 19" xfId="1243"/>
    <cellStyle name="Акцент5 2" xfId="1244"/>
    <cellStyle name="Акцент5 20" xfId="1245"/>
    <cellStyle name="Акцент5 21" xfId="1246"/>
    <cellStyle name="Акцент5 22" xfId="1247"/>
    <cellStyle name="Акцент5 23" xfId="1248"/>
    <cellStyle name="Акцент5 24" xfId="1249"/>
    <cellStyle name="Акцент5 25" xfId="1250"/>
    <cellStyle name="Акцент5 26" xfId="1251"/>
    <cellStyle name="Акцент5 27" xfId="1252"/>
    <cellStyle name="Акцент5 28" xfId="1253"/>
    <cellStyle name="Акцент5 29" xfId="1254"/>
    <cellStyle name="Акцент5 3" xfId="1255"/>
    <cellStyle name="Акцент5 30" xfId="1256"/>
    <cellStyle name="Акцент5 31" xfId="1257"/>
    <cellStyle name="Акцент5 32" xfId="1258"/>
    <cellStyle name="Акцент5 33" xfId="1259"/>
    <cellStyle name="Акцент5 34" xfId="1260"/>
    <cellStyle name="Акцент5 35" xfId="1261"/>
    <cellStyle name="Акцент5 36" xfId="1262"/>
    <cellStyle name="Акцент5 4" xfId="1263"/>
    <cellStyle name="Акцент5 5" xfId="1264"/>
    <cellStyle name="Акцент5 6" xfId="1265"/>
    <cellStyle name="Акцент5 7" xfId="1266"/>
    <cellStyle name="Акцент5 8" xfId="1267"/>
    <cellStyle name="Акцент5 9" xfId="1268"/>
    <cellStyle name="Акцент6 10" xfId="1269"/>
    <cellStyle name="Акцент6 11" xfId="1270"/>
    <cellStyle name="Акцент6 12" xfId="1271"/>
    <cellStyle name="Акцент6 13" xfId="1272"/>
    <cellStyle name="Акцент6 14" xfId="1273"/>
    <cellStyle name="Акцент6 15" xfId="1274"/>
    <cellStyle name="Акцент6 16" xfId="1275"/>
    <cellStyle name="Акцент6 17" xfId="1276"/>
    <cellStyle name="Акцент6 18" xfId="1277"/>
    <cellStyle name="Акцент6 19" xfId="1278"/>
    <cellStyle name="Акцент6 2" xfId="1279"/>
    <cellStyle name="Акцент6 20" xfId="1280"/>
    <cellStyle name="Акцент6 21" xfId="1281"/>
    <cellStyle name="Акцент6 22" xfId="1282"/>
    <cellStyle name="Акцент6 23" xfId="1283"/>
    <cellStyle name="Акцент6 24" xfId="1284"/>
    <cellStyle name="Акцент6 25" xfId="1285"/>
    <cellStyle name="Акцент6 26" xfId="1286"/>
    <cellStyle name="Акцент6 27" xfId="1287"/>
    <cellStyle name="Акцент6 28" xfId="1288"/>
    <cellStyle name="Акцент6 29" xfId="1289"/>
    <cellStyle name="Акцент6 3" xfId="1290"/>
    <cellStyle name="Акцент6 30" xfId="1291"/>
    <cellStyle name="Акцент6 31" xfId="1292"/>
    <cellStyle name="Акцент6 32" xfId="1293"/>
    <cellStyle name="Акцент6 33" xfId="1294"/>
    <cellStyle name="Акцент6 34" xfId="1295"/>
    <cellStyle name="Акцент6 35" xfId="1296"/>
    <cellStyle name="Акцент6 36" xfId="1297"/>
    <cellStyle name="Акцент6 4" xfId="1298"/>
    <cellStyle name="Акцент6 5" xfId="1299"/>
    <cellStyle name="Акцент6 6" xfId="1300"/>
    <cellStyle name="Акцент6 7" xfId="1301"/>
    <cellStyle name="Акцент6 8" xfId="1302"/>
    <cellStyle name="Акцент6 9" xfId="1303"/>
    <cellStyle name="Беззащитный" xfId="272"/>
    <cellStyle name="Ввод  10" xfId="1304"/>
    <cellStyle name="Ввод  11" xfId="1305"/>
    <cellStyle name="Ввод  12" xfId="1306"/>
    <cellStyle name="Ввод  13" xfId="1307"/>
    <cellStyle name="Ввод  14" xfId="1308"/>
    <cellStyle name="Ввод  15" xfId="1309"/>
    <cellStyle name="Ввод  16" xfId="1310"/>
    <cellStyle name="Ввод  17" xfId="1311"/>
    <cellStyle name="Ввод  18" xfId="1312"/>
    <cellStyle name="Ввод  19" xfId="1313"/>
    <cellStyle name="Ввод  2" xfId="1314"/>
    <cellStyle name="Ввод  20" xfId="1315"/>
    <cellStyle name="Ввод  21" xfId="1316"/>
    <cellStyle name="Ввод  22" xfId="1317"/>
    <cellStyle name="Ввод  23" xfId="1318"/>
    <cellStyle name="Ввод  24" xfId="1319"/>
    <cellStyle name="Ввод  25" xfId="1320"/>
    <cellStyle name="Ввод  26" xfId="1321"/>
    <cellStyle name="Ввод  27" xfId="1322"/>
    <cellStyle name="Ввод  28" xfId="1323"/>
    <cellStyle name="Ввод  29" xfId="1324"/>
    <cellStyle name="Ввод  3" xfId="1325"/>
    <cellStyle name="Ввод  30" xfId="1326"/>
    <cellStyle name="Ввод  31" xfId="1327"/>
    <cellStyle name="Ввод  32" xfId="1328"/>
    <cellStyle name="Ввод  33" xfId="1329"/>
    <cellStyle name="Ввод  34" xfId="1330"/>
    <cellStyle name="Ввод  35" xfId="1331"/>
    <cellStyle name="Ввод  36" xfId="1332"/>
    <cellStyle name="Ввод  4" xfId="1333"/>
    <cellStyle name="Ввод  5" xfId="1334"/>
    <cellStyle name="Ввод  6" xfId="1335"/>
    <cellStyle name="Ввод  7" xfId="1336"/>
    <cellStyle name="Ввод  8" xfId="1337"/>
    <cellStyle name="Ввод  9" xfId="1338"/>
    <cellStyle name="Вывод 10" xfId="1339"/>
    <cellStyle name="Вывод 11" xfId="1340"/>
    <cellStyle name="Вывод 12" xfId="1341"/>
    <cellStyle name="Вывод 13" xfId="1342"/>
    <cellStyle name="Вывод 14" xfId="1343"/>
    <cellStyle name="Вывод 15" xfId="1344"/>
    <cellStyle name="Вывод 16" xfId="1345"/>
    <cellStyle name="Вывод 17" xfId="1346"/>
    <cellStyle name="Вывод 18" xfId="1347"/>
    <cellStyle name="Вывод 19" xfId="1348"/>
    <cellStyle name="Вывод 2" xfId="1349"/>
    <cellStyle name="Вывод 20" xfId="1350"/>
    <cellStyle name="Вывод 21" xfId="1351"/>
    <cellStyle name="Вывод 22" xfId="1352"/>
    <cellStyle name="Вывод 23" xfId="1353"/>
    <cellStyle name="Вывод 24" xfId="1354"/>
    <cellStyle name="Вывод 25" xfId="1355"/>
    <cellStyle name="Вывод 26" xfId="1356"/>
    <cellStyle name="Вывод 27" xfId="1357"/>
    <cellStyle name="Вывод 28" xfId="1358"/>
    <cellStyle name="Вывод 29" xfId="1359"/>
    <cellStyle name="Вывод 3" xfId="1360"/>
    <cellStyle name="Вывод 30" xfId="1361"/>
    <cellStyle name="Вывод 31" xfId="1362"/>
    <cellStyle name="Вывод 32" xfId="1363"/>
    <cellStyle name="Вывод 33" xfId="1364"/>
    <cellStyle name="Вывод 34" xfId="1365"/>
    <cellStyle name="Вывод 35" xfId="1366"/>
    <cellStyle name="Вывод 36" xfId="1367"/>
    <cellStyle name="Вывод 4" xfId="1368"/>
    <cellStyle name="Вывод 5" xfId="1369"/>
    <cellStyle name="Вывод 6" xfId="1370"/>
    <cellStyle name="Вывод 7" xfId="1371"/>
    <cellStyle name="Вывод 8" xfId="1372"/>
    <cellStyle name="Вывод 9" xfId="1373"/>
    <cellStyle name="Вычисление 10" xfId="1374"/>
    <cellStyle name="Вычисление 11" xfId="1375"/>
    <cellStyle name="Вычисление 12" xfId="1376"/>
    <cellStyle name="Вычисление 13" xfId="1377"/>
    <cellStyle name="Вычисление 14" xfId="1378"/>
    <cellStyle name="Вычисление 15" xfId="1379"/>
    <cellStyle name="Вычисление 16" xfId="1380"/>
    <cellStyle name="Вычисление 17" xfId="1381"/>
    <cellStyle name="Вычисление 18" xfId="1382"/>
    <cellStyle name="Вычисление 19" xfId="1383"/>
    <cellStyle name="Вычисление 2" xfId="1384"/>
    <cellStyle name="Вычисление 20" xfId="1385"/>
    <cellStyle name="Вычисление 21" xfId="1386"/>
    <cellStyle name="Вычисление 22" xfId="1387"/>
    <cellStyle name="Вычисление 23" xfId="1388"/>
    <cellStyle name="Вычисление 24" xfId="1389"/>
    <cellStyle name="Вычисление 25" xfId="1390"/>
    <cellStyle name="Вычисление 26" xfId="1391"/>
    <cellStyle name="Вычисление 27" xfId="1392"/>
    <cellStyle name="Вычисление 28" xfId="1393"/>
    <cellStyle name="Вычисление 29" xfId="1394"/>
    <cellStyle name="Вычисление 3" xfId="1395"/>
    <cellStyle name="Вычисление 30" xfId="1396"/>
    <cellStyle name="Вычисление 31" xfId="1397"/>
    <cellStyle name="Вычисление 32" xfId="1398"/>
    <cellStyle name="Вычисление 33" xfId="1399"/>
    <cellStyle name="Вычисление 34" xfId="1400"/>
    <cellStyle name="Вычисление 35" xfId="1401"/>
    <cellStyle name="Вычисление 36" xfId="1402"/>
    <cellStyle name="Вычисление 4" xfId="1403"/>
    <cellStyle name="Вычисление 5" xfId="1404"/>
    <cellStyle name="Вычисление 6" xfId="1405"/>
    <cellStyle name="Вычисление 7" xfId="1406"/>
    <cellStyle name="Вычисление 8" xfId="1407"/>
    <cellStyle name="Вычисление 9" xfId="1408"/>
    <cellStyle name="Заголовок 1 10" xfId="1409"/>
    <cellStyle name="Заголовок 1 11" xfId="1410"/>
    <cellStyle name="Заголовок 1 12" xfId="1411"/>
    <cellStyle name="Заголовок 1 13" xfId="1412"/>
    <cellStyle name="Заголовок 1 14" xfId="1413"/>
    <cellStyle name="Заголовок 1 15" xfId="1414"/>
    <cellStyle name="Заголовок 1 16" xfId="1415"/>
    <cellStyle name="Заголовок 1 17" xfId="1416"/>
    <cellStyle name="Заголовок 1 18" xfId="1417"/>
    <cellStyle name="Заголовок 1 19" xfId="1418"/>
    <cellStyle name="Заголовок 1 2" xfId="1419"/>
    <cellStyle name="Заголовок 1 20" xfId="1420"/>
    <cellStyle name="Заголовок 1 21" xfId="1421"/>
    <cellStyle name="Заголовок 1 22" xfId="1422"/>
    <cellStyle name="Заголовок 1 23" xfId="1423"/>
    <cellStyle name="Заголовок 1 24" xfId="1424"/>
    <cellStyle name="Заголовок 1 25" xfId="1425"/>
    <cellStyle name="Заголовок 1 26" xfId="1426"/>
    <cellStyle name="Заголовок 1 27" xfId="1427"/>
    <cellStyle name="Заголовок 1 28" xfId="1428"/>
    <cellStyle name="Заголовок 1 29" xfId="1429"/>
    <cellStyle name="Заголовок 1 3" xfId="1430"/>
    <cellStyle name="Заголовок 1 30" xfId="1431"/>
    <cellStyle name="Заголовок 1 31" xfId="1432"/>
    <cellStyle name="Заголовок 1 32" xfId="1433"/>
    <cellStyle name="Заголовок 1 33" xfId="1434"/>
    <cellStyle name="Заголовок 1 34" xfId="1435"/>
    <cellStyle name="Заголовок 1 35" xfId="1436"/>
    <cellStyle name="Заголовок 1 36" xfId="1437"/>
    <cellStyle name="Заголовок 1 4" xfId="1438"/>
    <cellStyle name="Заголовок 1 5" xfId="1439"/>
    <cellStyle name="Заголовок 1 6" xfId="1440"/>
    <cellStyle name="Заголовок 1 7" xfId="1441"/>
    <cellStyle name="Заголовок 1 8" xfId="1442"/>
    <cellStyle name="Заголовок 1 9" xfId="1443"/>
    <cellStyle name="Заголовок 2 10" xfId="1444"/>
    <cellStyle name="Заголовок 2 11" xfId="1445"/>
    <cellStyle name="Заголовок 2 12" xfId="1446"/>
    <cellStyle name="Заголовок 2 13" xfId="1447"/>
    <cellStyle name="Заголовок 2 14" xfId="1448"/>
    <cellStyle name="Заголовок 2 15" xfId="1449"/>
    <cellStyle name="Заголовок 2 16" xfId="1450"/>
    <cellStyle name="Заголовок 2 17" xfId="1451"/>
    <cellStyle name="Заголовок 2 18" xfId="1452"/>
    <cellStyle name="Заголовок 2 19" xfId="1453"/>
    <cellStyle name="Заголовок 2 2" xfId="1454"/>
    <cellStyle name="Заголовок 2 20" xfId="1455"/>
    <cellStyle name="Заголовок 2 21" xfId="1456"/>
    <cellStyle name="Заголовок 2 22" xfId="1457"/>
    <cellStyle name="Заголовок 2 23" xfId="1458"/>
    <cellStyle name="Заголовок 2 24" xfId="1459"/>
    <cellStyle name="Заголовок 2 25" xfId="1460"/>
    <cellStyle name="Заголовок 2 26" xfId="1461"/>
    <cellStyle name="Заголовок 2 27" xfId="1462"/>
    <cellStyle name="Заголовок 2 28" xfId="1463"/>
    <cellStyle name="Заголовок 2 29" xfId="1464"/>
    <cellStyle name="Заголовок 2 3" xfId="1465"/>
    <cellStyle name="Заголовок 2 30" xfId="1466"/>
    <cellStyle name="Заголовок 2 31" xfId="1467"/>
    <cellStyle name="Заголовок 2 32" xfId="1468"/>
    <cellStyle name="Заголовок 2 33" xfId="1469"/>
    <cellStyle name="Заголовок 2 34" xfId="1470"/>
    <cellStyle name="Заголовок 2 35" xfId="1471"/>
    <cellStyle name="Заголовок 2 36" xfId="1472"/>
    <cellStyle name="Заголовок 2 4" xfId="1473"/>
    <cellStyle name="Заголовок 2 5" xfId="1474"/>
    <cellStyle name="Заголовок 2 6" xfId="1475"/>
    <cellStyle name="Заголовок 2 7" xfId="1476"/>
    <cellStyle name="Заголовок 2 8" xfId="1477"/>
    <cellStyle name="Заголовок 2 9" xfId="1478"/>
    <cellStyle name="Заголовок 3 10" xfId="1479"/>
    <cellStyle name="Заголовок 3 11" xfId="1480"/>
    <cellStyle name="Заголовок 3 12" xfId="1481"/>
    <cellStyle name="Заголовок 3 13" xfId="1482"/>
    <cellStyle name="Заголовок 3 14" xfId="1483"/>
    <cellStyle name="Заголовок 3 15" xfId="1484"/>
    <cellStyle name="Заголовок 3 16" xfId="1485"/>
    <cellStyle name="Заголовок 3 17" xfId="1486"/>
    <cellStyle name="Заголовок 3 18" xfId="1487"/>
    <cellStyle name="Заголовок 3 19" xfId="1488"/>
    <cellStyle name="Заголовок 3 2" xfId="1489"/>
    <cellStyle name="Заголовок 3 20" xfId="1490"/>
    <cellStyle name="Заголовок 3 21" xfId="1491"/>
    <cellStyle name="Заголовок 3 22" xfId="1492"/>
    <cellStyle name="Заголовок 3 23" xfId="1493"/>
    <cellStyle name="Заголовок 3 24" xfId="1494"/>
    <cellStyle name="Заголовок 3 25" xfId="1495"/>
    <cellStyle name="Заголовок 3 26" xfId="1496"/>
    <cellStyle name="Заголовок 3 27" xfId="1497"/>
    <cellStyle name="Заголовок 3 28" xfId="1498"/>
    <cellStyle name="Заголовок 3 29" xfId="1499"/>
    <cellStyle name="Заголовок 3 3" xfId="1500"/>
    <cellStyle name="Заголовок 3 30" xfId="1501"/>
    <cellStyle name="Заголовок 3 31" xfId="1502"/>
    <cellStyle name="Заголовок 3 32" xfId="1503"/>
    <cellStyle name="Заголовок 3 33" xfId="1504"/>
    <cellStyle name="Заголовок 3 34" xfId="1505"/>
    <cellStyle name="Заголовок 3 35" xfId="1506"/>
    <cellStyle name="Заголовок 3 36" xfId="1507"/>
    <cellStyle name="Заголовок 3 4" xfId="1508"/>
    <cellStyle name="Заголовок 3 5" xfId="1509"/>
    <cellStyle name="Заголовок 3 6" xfId="1510"/>
    <cellStyle name="Заголовок 3 7" xfId="1511"/>
    <cellStyle name="Заголовок 3 8" xfId="1512"/>
    <cellStyle name="Заголовок 3 9" xfId="1513"/>
    <cellStyle name="Заголовок 4 10" xfId="1514"/>
    <cellStyle name="Заголовок 4 11" xfId="1515"/>
    <cellStyle name="Заголовок 4 12" xfId="1516"/>
    <cellStyle name="Заголовок 4 13" xfId="1517"/>
    <cellStyle name="Заголовок 4 14" xfId="1518"/>
    <cellStyle name="Заголовок 4 15" xfId="1519"/>
    <cellStyle name="Заголовок 4 16" xfId="1520"/>
    <cellStyle name="Заголовок 4 17" xfId="1521"/>
    <cellStyle name="Заголовок 4 18" xfId="1522"/>
    <cellStyle name="Заголовок 4 19" xfId="1523"/>
    <cellStyle name="Заголовок 4 2" xfId="1524"/>
    <cellStyle name="Заголовок 4 20" xfId="1525"/>
    <cellStyle name="Заголовок 4 21" xfId="1526"/>
    <cellStyle name="Заголовок 4 22" xfId="1527"/>
    <cellStyle name="Заголовок 4 23" xfId="1528"/>
    <cellStyle name="Заголовок 4 24" xfId="1529"/>
    <cellStyle name="Заголовок 4 25" xfId="1530"/>
    <cellStyle name="Заголовок 4 26" xfId="1531"/>
    <cellStyle name="Заголовок 4 27" xfId="1532"/>
    <cellStyle name="Заголовок 4 28" xfId="1533"/>
    <cellStyle name="Заголовок 4 29" xfId="1534"/>
    <cellStyle name="Заголовок 4 3" xfId="1535"/>
    <cellStyle name="Заголовок 4 30" xfId="1536"/>
    <cellStyle name="Заголовок 4 31" xfId="1537"/>
    <cellStyle name="Заголовок 4 32" xfId="1538"/>
    <cellStyle name="Заголовок 4 33" xfId="1539"/>
    <cellStyle name="Заголовок 4 34" xfId="1540"/>
    <cellStyle name="Заголовок 4 35" xfId="1541"/>
    <cellStyle name="Заголовок 4 36" xfId="1542"/>
    <cellStyle name="Заголовок 4 4" xfId="1543"/>
    <cellStyle name="Заголовок 4 5" xfId="1544"/>
    <cellStyle name="Заголовок 4 6" xfId="1545"/>
    <cellStyle name="Заголовок 4 7" xfId="1546"/>
    <cellStyle name="Заголовок 4 8" xfId="1547"/>
    <cellStyle name="Заголовок 4 9" xfId="1548"/>
    <cellStyle name="Защитный" xfId="273"/>
    <cellStyle name="Итог 10" xfId="1549"/>
    <cellStyle name="Итог 11" xfId="1550"/>
    <cellStyle name="Итог 12" xfId="1551"/>
    <cellStyle name="Итог 13" xfId="1552"/>
    <cellStyle name="Итог 14" xfId="1553"/>
    <cellStyle name="Итог 15" xfId="1554"/>
    <cellStyle name="Итог 16" xfId="1555"/>
    <cellStyle name="Итог 17" xfId="1556"/>
    <cellStyle name="Итог 18" xfId="1557"/>
    <cellStyle name="Итог 19" xfId="1558"/>
    <cellStyle name="Итог 2" xfId="1559"/>
    <cellStyle name="Итог 20" xfId="1560"/>
    <cellStyle name="Итог 21" xfId="1561"/>
    <cellStyle name="Итог 22" xfId="1562"/>
    <cellStyle name="Итог 23" xfId="1563"/>
    <cellStyle name="Итог 24" xfId="1564"/>
    <cellStyle name="Итог 25" xfId="1565"/>
    <cellStyle name="Итог 26" xfId="1566"/>
    <cellStyle name="Итог 27" xfId="1567"/>
    <cellStyle name="Итог 28" xfId="1568"/>
    <cellStyle name="Итог 29" xfId="1569"/>
    <cellStyle name="Итог 3" xfId="1570"/>
    <cellStyle name="Итог 30" xfId="1571"/>
    <cellStyle name="Итог 31" xfId="1572"/>
    <cellStyle name="Итог 32" xfId="1573"/>
    <cellStyle name="Итог 33" xfId="1574"/>
    <cellStyle name="Итог 34" xfId="1575"/>
    <cellStyle name="Итог 35" xfId="1576"/>
    <cellStyle name="Итог 36" xfId="1577"/>
    <cellStyle name="Итог 4" xfId="1578"/>
    <cellStyle name="Итог 5" xfId="1579"/>
    <cellStyle name="Итог 6" xfId="1580"/>
    <cellStyle name="Итог 7" xfId="1581"/>
    <cellStyle name="Итог 8" xfId="1582"/>
    <cellStyle name="Итог 9" xfId="1583"/>
    <cellStyle name="Контрольная ячейка 10" xfId="1584"/>
    <cellStyle name="Контрольная ячейка 11" xfId="1585"/>
    <cellStyle name="Контрольная ячейка 12" xfId="1586"/>
    <cellStyle name="Контрольная ячейка 13" xfId="1587"/>
    <cellStyle name="Контрольная ячейка 14" xfId="1588"/>
    <cellStyle name="Контрольная ячейка 15" xfId="1589"/>
    <cellStyle name="Контрольная ячейка 16" xfId="1590"/>
    <cellStyle name="Контрольная ячейка 17" xfId="1591"/>
    <cellStyle name="Контрольная ячейка 18" xfId="1592"/>
    <cellStyle name="Контрольная ячейка 19" xfId="1593"/>
    <cellStyle name="Контрольная ячейка 2" xfId="1594"/>
    <cellStyle name="Контрольная ячейка 20" xfId="1595"/>
    <cellStyle name="Контрольная ячейка 21" xfId="1596"/>
    <cellStyle name="Контрольная ячейка 22" xfId="1597"/>
    <cellStyle name="Контрольная ячейка 23" xfId="1598"/>
    <cellStyle name="Контрольная ячейка 24" xfId="1599"/>
    <cellStyle name="Контрольная ячейка 25" xfId="1600"/>
    <cellStyle name="Контрольная ячейка 26" xfId="1601"/>
    <cellStyle name="Контрольная ячейка 27" xfId="1602"/>
    <cellStyle name="Контрольная ячейка 28" xfId="1603"/>
    <cellStyle name="Контрольная ячейка 29" xfId="1604"/>
    <cellStyle name="Контрольная ячейка 3" xfId="1605"/>
    <cellStyle name="Контрольная ячейка 30" xfId="1606"/>
    <cellStyle name="Контрольная ячейка 31" xfId="1607"/>
    <cellStyle name="Контрольная ячейка 32" xfId="1608"/>
    <cellStyle name="Контрольная ячейка 33" xfId="1609"/>
    <cellStyle name="Контрольная ячейка 34" xfId="1610"/>
    <cellStyle name="Контрольная ячейка 35" xfId="1611"/>
    <cellStyle name="Контрольная ячейка 36" xfId="1612"/>
    <cellStyle name="Контрольная ячейка 4" xfId="1613"/>
    <cellStyle name="Контрольная ячейка 5" xfId="1614"/>
    <cellStyle name="Контрольная ячейка 6" xfId="1615"/>
    <cellStyle name="Контрольная ячейка 7" xfId="1616"/>
    <cellStyle name="Контрольная ячейка 8" xfId="1617"/>
    <cellStyle name="Контрольная ячейка 9" xfId="1618"/>
    <cellStyle name="Нейтральный 10" xfId="1619"/>
    <cellStyle name="Нейтральный 11" xfId="1620"/>
    <cellStyle name="Нейтральный 12" xfId="1621"/>
    <cellStyle name="Нейтральный 13" xfId="1622"/>
    <cellStyle name="Нейтральный 14" xfId="1623"/>
    <cellStyle name="Нейтральный 15" xfId="1624"/>
    <cellStyle name="Нейтральный 16" xfId="1625"/>
    <cellStyle name="Нейтральный 17" xfId="1626"/>
    <cellStyle name="Нейтральный 18" xfId="1627"/>
    <cellStyle name="Нейтральный 19" xfId="1628"/>
    <cellStyle name="Нейтральный 2" xfId="1629"/>
    <cellStyle name="Нейтральный 20" xfId="1630"/>
    <cellStyle name="Нейтральный 21" xfId="1631"/>
    <cellStyle name="Нейтральный 22" xfId="1632"/>
    <cellStyle name="Нейтральный 23" xfId="1633"/>
    <cellStyle name="Нейтральный 24" xfId="1634"/>
    <cellStyle name="Нейтральный 25" xfId="1635"/>
    <cellStyle name="Нейтральный 26" xfId="1636"/>
    <cellStyle name="Нейтральный 27" xfId="1637"/>
    <cellStyle name="Нейтральный 28" xfId="1638"/>
    <cellStyle name="Нейтральный 29" xfId="1639"/>
    <cellStyle name="Нейтральный 3" xfId="1640"/>
    <cellStyle name="Нейтральный 30" xfId="1641"/>
    <cellStyle name="Нейтральный 31" xfId="1642"/>
    <cellStyle name="Нейтральный 32" xfId="1643"/>
    <cellStyle name="Нейтральный 33" xfId="1644"/>
    <cellStyle name="Нейтральный 34" xfId="1645"/>
    <cellStyle name="Нейтральный 35" xfId="1646"/>
    <cellStyle name="Нейтральный 36" xfId="1647"/>
    <cellStyle name="Нейтральный 4" xfId="1648"/>
    <cellStyle name="Нейтральный 5" xfId="1649"/>
    <cellStyle name="Нейтральный 6" xfId="1650"/>
    <cellStyle name="Нейтральный 7" xfId="1651"/>
    <cellStyle name="Нейтральный 8" xfId="1652"/>
    <cellStyle name="Нейтральный 9" xfId="1653"/>
    <cellStyle name="Обычный 13" xfId="1654"/>
    <cellStyle name="Обычный 14" xfId="1655"/>
    <cellStyle name="Обычный 15" xfId="1656"/>
    <cellStyle name="Обычный 16" xfId="1657"/>
    <cellStyle name="Обычный 17" xfId="1658"/>
    <cellStyle name="Обычный 18" xfId="1659"/>
    <cellStyle name="Обычный 19" xfId="1660"/>
    <cellStyle name="Обычный 2" xfId="11"/>
    <cellStyle name="Обычный 2 10" xfId="274"/>
    <cellStyle name="Обычный 2 10 2" xfId="1661"/>
    <cellStyle name="Обычный 2 11" xfId="275"/>
    <cellStyle name="Обычный 2 11 2" xfId="1662"/>
    <cellStyle name="Обычный 2 12" xfId="276"/>
    <cellStyle name="Обычный 2 12 2" xfId="1663"/>
    <cellStyle name="Обычный 2 13" xfId="277"/>
    <cellStyle name="Обычный 2 13 2" xfId="1664"/>
    <cellStyle name="Обычный 2 14" xfId="278"/>
    <cellStyle name="Обычный 2 14 2" xfId="1665"/>
    <cellStyle name="Обычный 2 14 2 2" xfId="2630"/>
    <cellStyle name="Обычный 2 14 2 3" xfId="3683"/>
    <cellStyle name="Обычный 2 14 3" xfId="2175"/>
    <cellStyle name="Обычный 2 14 4" xfId="3187"/>
    <cellStyle name="Обычный 2 15" xfId="1666"/>
    <cellStyle name="Обычный 2 16" xfId="1667"/>
    <cellStyle name="Обычный 2 17" xfId="1668"/>
    <cellStyle name="Обычный 2 18" xfId="1669"/>
    <cellStyle name="Обычный 2 19" xfId="1670"/>
    <cellStyle name="Обычный 2 2" xfId="161"/>
    <cellStyle name="Обычный 2 2 10" xfId="1671"/>
    <cellStyle name="Обычный 2 2 11" xfId="1672"/>
    <cellStyle name="Обычный 2 2 12" xfId="1673"/>
    <cellStyle name="Обычный 2 2 13" xfId="1674"/>
    <cellStyle name="Обычный 2 2 14" xfId="1675"/>
    <cellStyle name="Обычный 2 2 15" xfId="1676"/>
    <cellStyle name="Обычный 2 2 16" xfId="1677"/>
    <cellStyle name="Обычный 2 2 17" xfId="1678"/>
    <cellStyle name="Обычный 2 2 18" xfId="1679"/>
    <cellStyle name="Обычный 2 2 19" xfId="1680"/>
    <cellStyle name="Обычный 2 2 2" xfId="279"/>
    <cellStyle name="Обычный 2 2 2 2" xfId="1681"/>
    <cellStyle name="Обычный 2 2 20" xfId="1682"/>
    <cellStyle name="Обычный 2 2 21" xfId="1683"/>
    <cellStyle name="Обычный 2 2 22" xfId="1684"/>
    <cellStyle name="Обычный 2 2 23" xfId="1685"/>
    <cellStyle name="Обычный 2 2 24" xfId="1686"/>
    <cellStyle name="Обычный 2 2 25" xfId="1687"/>
    <cellStyle name="Обычный 2 2 26" xfId="1688"/>
    <cellStyle name="Обычный 2 2 27" xfId="1689"/>
    <cellStyle name="Обычный 2 2 28" xfId="1690"/>
    <cellStyle name="Обычный 2 2 29" xfId="1691"/>
    <cellStyle name="Обычный 2 2 3" xfId="280"/>
    <cellStyle name="Обычный 2 2 3 2" xfId="1692"/>
    <cellStyle name="Обычный 2 2 30" xfId="1693"/>
    <cellStyle name="Обычный 2 2 31" xfId="1694"/>
    <cellStyle name="Обычный 2 2 32" xfId="1695"/>
    <cellStyle name="Обычный 2 2 33" xfId="1696"/>
    <cellStyle name="Обычный 2 2 34" xfId="1697"/>
    <cellStyle name="Обычный 2 2 35" xfId="1698"/>
    <cellStyle name="Обычный 2 2 36" xfId="1699"/>
    <cellStyle name="Обычный 2 2 4" xfId="1700"/>
    <cellStyle name="Обычный 2 2 5" xfId="1701"/>
    <cellStyle name="Обычный 2 2 6" xfId="1702"/>
    <cellStyle name="Обычный 2 2 7" xfId="1703"/>
    <cellStyle name="Обычный 2 2 8" xfId="1704"/>
    <cellStyle name="Обычный 2 2 9" xfId="1705"/>
    <cellStyle name="Обычный 2 20" xfId="1706"/>
    <cellStyle name="Обычный 2 21" xfId="1707"/>
    <cellStyle name="Обычный 2 22" xfId="1708"/>
    <cellStyle name="Обычный 2 23" xfId="1709"/>
    <cellStyle name="Обычный 2 24" xfId="1710"/>
    <cellStyle name="Обычный 2 25" xfId="1711"/>
    <cellStyle name="Обычный 2 26" xfId="1712"/>
    <cellStyle name="Обычный 2 27" xfId="1713"/>
    <cellStyle name="Обычный 2 28" xfId="1714"/>
    <cellStyle name="Обычный 2 29" xfId="1715"/>
    <cellStyle name="Обычный 2 3" xfId="160"/>
    <cellStyle name="Обычный 2 30" xfId="1716"/>
    <cellStyle name="Обычный 2 31" xfId="1717"/>
    <cellStyle name="Обычный 2 32" xfId="1718"/>
    <cellStyle name="Обычный 2 33" xfId="1719"/>
    <cellStyle name="Обычный 2 34" xfId="1720"/>
    <cellStyle name="Обычный 2 35" xfId="1721"/>
    <cellStyle name="Обычный 2 36" xfId="1722"/>
    <cellStyle name="Обычный 2 37" xfId="1723"/>
    <cellStyle name="Обычный 2 4" xfId="281"/>
    <cellStyle name="Обычный 2 4 2" xfId="282"/>
    <cellStyle name="Обычный 2 5" xfId="283"/>
    <cellStyle name="Обычный 2 5 2" xfId="284"/>
    <cellStyle name="Обычный 2 6" xfId="285"/>
    <cellStyle name="Обычный 2 6 2" xfId="286"/>
    <cellStyle name="Обычный 2 7" xfId="287"/>
    <cellStyle name="Обычный 2 7 2" xfId="288"/>
    <cellStyle name="Обычный 2 8" xfId="289"/>
    <cellStyle name="Обычный 2 8 2" xfId="290"/>
    <cellStyle name="Обычный 2 9" xfId="291"/>
    <cellStyle name="Обычный 2 9 2" xfId="1724"/>
    <cellStyle name="Обычный 2 9 2 2" xfId="2631"/>
    <cellStyle name="Обычный 2 9 2 3" xfId="3691"/>
    <cellStyle name="Обычный 2 9 3" xfId="2176"/>
    <cellStyle name="Обычный 2 9 4" xfId="3190"/>
    <cellStyle name="Обычный 2_900005052015" xfId="292"/>
    <cellStyle name="Обычный 23" xfId="1725"/>
    <cellStyle name="Обычный 24" xfId="1726"/>
    <cellStyle name="Обычный 25" xfId="1727"/>
    <cellStyle name="Обычный 27" xfId="1728"/>
    <cellStyle name="Обычный 28" xfId="1729"/>
    <cellStyle name="Обычный 29" xfId="1730"/>
    <cellStyle name="Обычный 3" xfId="293"/>
    <cellStyle name="Обычный 3 2" xfId="294"/>
    <cellStyle name="Обычный 3 2 2" xfId="1731"/>
    <cellStyle name="Обычный 3 3" xfId="2028"/>
    <cellStyle name="Обычный 30" xfId="1732"/>
    <cellStyle name="Обычный 31" xfId="1733"/>
    <cellStyle name="Обычный 32" xfId="1734"/>
    <cellStyle name="Обычный 34" xfId="1735"/>
    <cellStyle name="Обычный 35" xfId="1736"/>
    <cellStyle name="Обычный 36" xfId="1737"/>
    <cellStyle name="Обычный 4" xfId="295"/>
    <cellStyle name="Обычный 4 2" xfId="1738"/>
    <cellStyle name="Обычный 5" xfId="1739"/>
    <cellStyle name="Обычный 6" xfId="1740"/>
    <cellStyle name="Обычный 7" xfId="1741"/>
    <cellStyle name="Обычный 8" xfId="2025"/>
    <cellStyle name="Плохой 10" xfId="1742"/>
    <cellStyle name="Плохой 11" xfId="1743"/>
    <cellStyle name="Плохой 12" xfId="1744"/>
    <cellStyle name="Плохой 13" xfId="1745"/>
    <cellStyle name="Плохой 14" xfId="1746"/>
    <cellStyle name="Плохой 15" xfId="1747"/>
    <cellStyle name="Плохой 16" xfId="1748"/>
    <cellStyle name="Плохой 17" xfId="1749"/>
    <cellStyle name="Плохой 18" xfId="1750"/>
    <cellStyle name="Плохой 19" xfId="1751"/>
    <cellStyle name="Плохой 2" xfId="1752"/>
    <cellStyle name="Плохой 20" xfId="1753"/>
    <cellStyle name="Плохой 21" xfId="1754"/>
    <cellStyle name="Плохой 22" xfId="1755"/>
    <cellStyle name="Плохой 23" xfId="1756"/>
    <cellStyle name="Плохой 24" xfId="1757"/>
    <cellStyle name="Плохой 25" xfId="1758"/>
    <cellStyle name="Плохой 26" xfId="1759"/>
    <cellStyle name="Плохой 27" xfId="1760"/>
    <cellStyle name="Плохой 28" xfId="1761"/>
    <cellStyle name="Плохой 29" xfId="1762"/>
    <cellStyle name="Плохой 3" xfId="1763"/>
    <cellStyle name="Плохой 30" xfId="1764"/>
    <cellStyle name="Плохой 31" xfId="1765"/>
    <cellStyle name="Плохой 32" xfId="1766"/>
    <cellStyle name="Плохой 33" xfId="1767"/>
    <cellStyle name="Плохой 34" xfId="1768"/>
    <cellStyle name="Плохой 35" xfId="1769"/>
    <cellStyle name="Плохой 36" xfId="1770"/>
    <cellStyle name="Плохой 4" xfId="1771"/>
    <cellStyle name="Плохой 5" xfId="1772"/>
    <cellStyle name="Плохой 6" xfId="1773"/>
    <cellStyle name="Плохой 7" xfId="1774"/>
    <cellStyle name="Плохой 8" xfId="1775"/>
    <cellStyle name="Плохой 9" xfId="1776"/>
    <cellStyle name="Пояснение 10" xfId="1777"/>
    <cellStyle name="Пояснение 11" xfId="1778"/>
    <cellStyle name="Пояснение 12" xfId="1779"/>
    <cellStyle name="Пояснение 13" xfId="1780"/>
    <cellStyle name="Пояснение 14" xfId="1781"/>
    <cellStyle name="Пояснение 15" xfId="1782"/>
    <cellStyle name="Пояснение 16" xfId="1783"/>
    <cellStyle name="Пояснение 17" xfId="1784"/>
    <cellStyle name="Пояснение 18" xfId="1785"/>
    <cellStyle name="Пояснение 19" xfId="1786"/>
    <cellStyle name="Пояснение 2" xfId="1787"/>
    <cellStyle name="Пояснение 20" xfId="1788"/>
    <cellStyle name="Пояснение 21" xfId="1789"/>
    <cellStyle name="Пояснение 22" xfId="1790"/>
    <cellStyle name="Пояснение 23" xfId="1791"/>
    <cellStyle name="Пояснение 24" xfId="1792"/>
    <cellStyle name="Пояснение 25" xfId="1793"/>
    <cellStyle name="Пояснение 26" xfId="1794"/>
    <cellStyle name="Пояснение 27" xfId="1795"/>
    <cellStyle name="Пояснение 28" xfId="1796"/>
    <cellStyle name="Пояснение 29" xfId="1797"/>
    <cellStyle name="Пояснение 3" xfId="1798"/>
    <cellStyle name="Пояснение 30" xfId="1799"/>
    <cellStyle name="Пояснение 31" xfId="1800"/>
    <cellStyle name="Пояснение 32" xfId="1801"/>
    <cellStyle name="Пояснение 33" xfId="1802"/>
    <cellStyle name="Пояснение 34" xfId="1803"/>
    <cellStyle name="Пояснение 35" xfId="1804"/>
    <cellStyle name="Пояснение 36" xfId="1805"/>
    <cellStyle name="Пояснение 4" xfId="1806"/>
    <cellStyle name="Пояснение 5" xfId="1807"/>
    <cellStyle name="Пояснение 6" xfId="1808"/>
    <cellStyle name="Пояснение 7" xfId="1809"/>
    <cellStyle name="Пояснение 8" xfId="1810"/>
    <cellStyle name="Пояснение 9" xfId="1811"/>
    <cellStyle name="Примечание 10" xfId="1812"/>
    <cellStyle name="Примечание 11" xfId="1813"/>
    <cellStyle name="Примечание 12" xfId="1814"/>
    <cellStyle name="Примечание 13" xfId="1815"/>
    <cellStyle name="Примечание 14" xfId="1816"/>
    <cellStyle name="Примечание 15" xfId="1817"/>
    <cellStyle name="Примечание 16" xfId="1818"/>
    <cellStyle name="Примечание 17" xfId="1819"/>
    <cellStyle name="Примечание 18" xfId="1820"/>
    <cellStyle name="Примечание 19" xfId="1821"/>
    <cellStyle name="Примечание 2" xfId="1822"/>
    <cellStyle name="Примечание 20" xfId="1823"/>
    <cellStyle name="Примечание 21" xfId="1824"/>
    <cellStyle name="Примечание 22" xfId="1825"/>
    <cellStyle name="Примечание 23" xfId="1826"/>
    <cellStyle name="Примечание 24" xfId="1827"/>
    <cellStyle name="Примечание 25" xfId="1828"/>
    <cellStyle name="Примечание 26" xfId="1829"/>
    <cellStyle name="Примечание 27" xfId="1830"/>
    <cellStyle name="Примечание 28" xfId="1831"/>
    <cellStyle name="Примечание 29" xfId="1832"/>
    <cellStyle name="Примечание 3" xfId="1833"/>
    <cellStyle name="Примечание 30" xfId="1834"/>
    <cellStyle name="Примечание 31" xfId="1835"/>
    <cellStyle name="Примечание 32" xfId="1836"/>
    <cellStyle name="Примечание 33" xfId="1837"/>
    <cellStyle name="Примечание 34" xfId="1838"/>
    <cellStyle name="Примечание 35" xfId="1839"/>
    <cellStyle name="Примечание 36" xfId="1840"/>
    <cellStyle name="Примечание 4" xfId="1841"/>
    <cellStyle name="Примечание 5" xfId="1842"/>
    <cellStyle name="Примечание 6" xfId="1843"/>
    <cellStyle name="Примечание 7" xfId="1844"/>
    <cellStyle name="Примечание 8" xfId="1845"/>
    <cellStyle name="Примечание 9" xfId="1846"/>
    <cellStyle name="Связанная ячейка 10" xfId="1847"/>
    <cellStyle name="Связанная ячейка 11" xfId="1848"/>
    <cellStyle name="Связанная ячейка 12" xfId="1849"/>
    <cellStyle name="Связанная ячейка 13" xfId="1850"/>
    <cellStyle name="Связанная ячейка 14" xfId="1851"/>
    <cellStyle name="Связанная ячейка 15" xfId="1852"/>
    <cellStyle name="Связанная ячейка 16" xfId="1853"/>
    <cellStyle name="Связанная ячейка 17" xfId="1854"/>
    <cellStyle name="Связанная ячейка 18" xfId="1855"/>
    <cellStyle name="Связанная ячейка 19" xfId="1856"/>
    <cellStyle name="Связанная ячейка 2" xfId="1857"/>
    <cellStyle name="Связанная ячейка 20" xfId="1858"/>
    <cellStyle name="Связанная ячейка 21" xfId="1859"/>
    <cellStyle name="Связанная ячейка 22" xfId="1860"/>
    <cellStyle name="Связанная ячейка 23" xfId="1861"/>
    <cellStyle name="Связанная ячейка 24" xfId="1862"/>
    <cellStyle name="Связанная ячейка 25" xfId="1863"/>
    <cellStyle name="Связанная ячейка 26" xfId="1864"/>
    <cellStyle name="Связанная ячейка 27" xfId="1865"/>
    <cellStyle name="Связанная ячейка 28" xfId="1866"/>
    <cellStyle name="Связанная ячейка 29" xfId="1867"/>
    <cellStyle name="Связанная ячейка 3" xfId="1868"/>
    <cellStyle name="Связанная ячейка 30" xfId="1869"/>
    <cellStyle name="Связанная ячейка 31" xfId="1870"/>
    <cellStyle name="Связанная ячейка 32" xfId="1871"/>
    <cellStyle name="Связанная ячейка 33" xfId="1872"/>
    <cellStyle name="Связанная ячейка 34" xfId="1873"/>
    <cellStyle name="Связанная ячейка 35" xfId="1874"/>
    <cellStyle name="Связанная ячейка 36" xfId="1875"/>
    <cellStyle name="Связанная ячейка 4" xfId="1876"/>
    <cellStyle name="Связанная ячейка 5" xfId="1877"/>
    <cellStyle name="Связанная ячейка 6" xfId="1878"/>
    <cellStyle name="Связанная ячейка 7" xfId="1879"/>
    <cellStyle name="Связанная ячейка 8" xfId="1880"/>
    <cellStyle name="Связанная ячейка 9" xfId="1881"/>
    <cellStyle name="Стиль 1" xfId="296"/>
    <cellStyle name="Текст предупреждения 10" xfId="1882"/>
    <cellStyle name="Текст предупреждения 11" xfId="1883"/>
    <cellStyle name="Текст предупреждения 12" xfId="1884"/>
    <cellStyle name="Текст предупреждения 13" xfId="1885"/>
    <cellStyle name="Текст предупреждения 14" xfId="1886"/>
    <cellStyle name="Текст предупреждения 15" xfId="1887"/>
    <cellStyle name="Текст предупреждения 16" xfId="1888"/>
    <cellStyle name="Текст предупреждения 17" xfId="1889"/>
    <cellStyle name="Текст предупреждения 18" xfId="1890"/>
    <cellStyle name="Текст предупреждения 19" xfId="1891"/>
    <cellStyle name="Текст предупреждения 2" xfId="1892"/>
    <cellStyle name="Текст предупреждения 20" xfId="1893"/>
    <cellStyle name="Текст предупреждения 21" xfId="1894"/>
    <cellStyle name="Текст предупреждения 22" xfId="1895"/>
    <cellStyle name="Текст предупреждения 23" xfId="1896"/>
    <cellStyle name="Текст предупреждения 24" xfId="1897"/>
    <cellStyle name="Текст предупреждения 25" xfId="1898"/>
    <cellStyle name="Текст предупреждения 26" xfId="1899"/>
    <cellStyle name="Текст предупреждения 27" xfId="1900"/>
    <cellStyle name="Текст предупреждения 28" xfId="1901"/>
    <cellStyle name="Текст предупреждения 29" xfId="1902"/>
    <cellStyle name="Текст предупреждения 3" xfId="1903"/>
    <cellStyle name="Текст предупреждения 30" xfId="1904"/>
    <cellStyle name="Текст предупреждения 31" xfId="1905"/>
    <cellStyle name="Текст предупреждения 32" xfId="1906"/>
    <cellStyle name="Текст предупреждения 33" xfId="1907"/>
    <cellStyle name="Текст предупреждения 34" xfId="1908"/>
    <cellStyle name="Текст предупреждения 35" xfId="1909"/>
    <cellStyle name="Текст предупреждения 36" xfId="1910"/>
    <cellStyle name="Текст предупреждения 4" xfId="1911"/>
    <cellStyle name="Текст предупреждения 5" xfId="1912"/>
    <cellStyle name="Текст предупреждения 6" xfId="1913"/>
    <cellStyle name="Текст предупреждения 7" xfId="1914"/>
    <cellStyle name="Текст предупреждения 8" xfId="1915"/>
    <cellStyle name="Текст предупреждения 9" xfId="1916"/>
    <cellStyle name="Финансовый 16" xfId="300"/>
    <cellStyle name="Финансовый 2" xfId="214"/>
    <cellStyle name="Финансовый 2 10" xfId="1917"/>
    <cellStyle name="Финансовый 2 11" xfId="1918"/>
    <cellStyle name="Финансовый 2 12" xfId="1919"/>
    <cellStyle name="Финансовый 2 13" xfId="1920"/>
    <cellStyle name="Финансовый 2 14" xfId="1921"/>
    <cellStyle name="Финансовый 2 15" xfId="1922"/>
    <cellStyle name="Финансовый 2 16" xfId="1923"/>
    <cellStyle name="Финансовый 2 17" xfId="1924"/>
    <cellStyle name="Финансовый 2 18" xfId="1925"/>
    <cellStyle name="Финансовый 2 19" xfId="1926"/>
    <cellStyle name="Финансовый 2 2" xfId="215"/>
    <cellStyle name="Финансовый 2 2 10" xfId="1927"/>
    <cellStyle name="Финансовый 2 2 11" xfId="1928"/>
    <cellStyle name="Финансовый 2 2 12" xfId="1929"/>
    <cellStyle name="Финансовый 2 2 13" xfId="1930"/>
    <cellStyle name="Финансовый 2 2 14" xfId="1931"/>
    <cellStyle name="Финансовый 2 2 15" xfId="1932"/>
    <cellStyle name="Финансовый 2 2 16" xfId="1933"/>
    <cellStyle name="Финансовый 2 2 17" xfId="1934"/>
    <cellStyle name="Финансовый 2 2 18" xfId="1935"/>
    <cellStyle name="Финансовый 2 2 19" xfId="1936"/>
    <cellStyle name="Финансовый 2 2 2" xfId="1937"/>
    <cellStyle name="Финансовый 2 2 20" xfId="1938"/>
    <cellStyle name="Финансовый 2 2 21" xfId="1939"/>
    <cellStyle name="Финансовый 2 2 22" xfId="1940"/>
    <cellStyle name="Финансовый 2 2 23" xfId="1941"/>
    <cellStyle name="Финансовый 2 2 24" xfId="1942"/>
    <cellStyle name="Финансовый 2 2 25" xfId="1943"/>
    <cellStyle name="Финансовый 2 2 26" xfId="1944"/>
    <cellStyle name="Финансовый 2 2 27" xfId="1945"/>
    <cellStyle name="Финансовый 2 2 28" xfId="1946"/>
    <cellStyle name="Финансовый 2 2 29" xfId="1947"/>
    <cellStyle name="Финансовый 2 2 3" xfId="1948"/>
    <cellStyle name="Финансовый 2 2 30" xfId="1949"/>
    <cellStyle name="Финансовый 2 2 31" xfId="1950"/>
    <cellStyle name="Финансовый 2 2 32" xfId="1951"/>
    <cellStyle name="Финансовый 2 2 33" xfId="1952"/>
    <cellStyle name="Финансовый 2 2 34" xfId="1953"/>
    <cellStyle name="Финансовый 2 2 35" xfId="1954"/>
    <cellStyle name="Финансовый 2 2 36" xfId="1955"/>
    <cellStyle name="Финансовый 2 2 4" xfId="1956"/>
    <cellStyle name="Финансовый 2 2 5" xfId="1957"/>
    <cellStyle name="Финансовый 2 2 6" xfId="1958"/>
    <cellStyle name="Финансовый 2 2 7" xfId="1959"/>
    <cellStyle name="Финансовый 2 2 8" xfId="1960"/>
    <cellStyle name="Финансовый 2 2 9" xfId="1961"/>
    <cellStyle name="Финансовый 2 20" xfId="1962"/>
    <cellStyle name="Финансовый 2 21" xfId="1963"/>
    <cellStyle name="Финансовый 2 22" xfId="1964"/>
    <cellStyle name="Финансовый 2 23" xfId="1965"/>
    <cellStyle name="Финансовый 2 24" xfId="1966"/>
    <cellStyle name="Финансовый 2 25" xfId="1967"/>
    <cellStyle name="Финансовый 2 26" xfId="1968"/>
    <cellStyle name="Финансовый 2 27" xfId="1969"/>
    <cellStyle name="Финансовый 2 28" xfId="1970"/>
    <cellStyle name="Финансовый 2 29" xfId="1971"/>
    <cellStyle name="Финансовый 2 3" xfId="1972"/>
    <cellStyle name="Финансовый 2 30" xfId="1973"/>
    <cellStyle name="Финансовый 2 31" xfId="1974"/>
    <cellStyle name="Финансовый 2 32" xfId="1975"/>
    <cellStyle name="Финансовый 2 33" xfId="1976"/>
    <cellStyle name="Финансовый 2 34" xfId="1977"/>
    <cellStyle name="Финансовый 2 35" xfId="1978"/>
    <cellStyle name="Финансовый 2 36" xfId="1979"/>
    <cellStyle name="Финансовый 2 4" xfId="1980"/>
    <cellStyle name="Финансовый 2 5" xfId="1981"/>
    <cellStyle name="Финансовый 2 6" xfId="1982"/>
    <cellStyle name="Финансовый 2 7" xfId="1983"/>
    <cellStyle name="Финансовый 2 8" xfId="1984"/>
    <cellStyle name="Финансовый 2 9" xfId="1985"/>
    <cellStyle name="Финансовый 3" xfId="216"/>
    <cellStyle name="Финансовый 4" xfId="297"/>
    <cellStyle name="Финансовый 4 2" xfId="298"/>
    <cellStyle name="Финансовый 5" xfId="2026"/>
    <cellStyle name="Хороший 10" xfId="1986"/>
    <cellStyle name="Хороший 11" xfId="1987"/>
    <cellStyle name="Хороший 12" xfId="1988"/>
    <cellStyle name="Хороший 13" xfId="1989"/>
    <cellStyle name="Хороший 14" xfId="1990"/>
    <cellStyle name="Хороший 15" xfId="1991"/>
    <cellStyle name="Хороший 16" xfId="1992"/>
    <cellStyle name="Хороший 17" xfId="1993"/>
    <cellStyle name="Хороший 18" xfId="1994"/>
    <cellStyle name="Хороший 19" xfId="1995"/>
    <cellStyle name="Хороший 2" xfId="1996"/>
    <cellStyle name="Хороший 20" xfId="1997"/>
    <cellStyle name="Хороший 21" xfId="1998"/>
    <cellStyle name="Хороший 22" xfId="1999"/>
    <cellStyle name="Хороший 23" xfId="2000"/>
    <cellStyle name="Хороший 24" xfId="2001"/>
    <cellStyle name="Хороший 25" xfId="2002"/>
    <cellStyle name="Хороший 26" xfId="2003"/>
    <cellStyle name="Хороший 27" xfId="2004"/>
    <cellStyle name="Хороший 28" xfId="2005"/>
    <cellStyle name="Хороший 29" xfId="2006"/>
    <cellStyle name="Хороший 3" xfId="2007"/>
    <cellStyle name="Хороший 30" xfId="2008"/>
    <cellStyle name="Хороший 31" xfId="2009"/>
    <cellStyle name="Хороший 32" xfId="2010"/>
    <cellStyle name="Хороший 33" xfId="2011"/>
    <cellStyle name="Хороший 34" xfId="2012"/>
    <cellStyle name="Хороший 35" xfId="2013"/>
    <cellStyle name="Хороший 36" xfId="2014"/>
    <cellStyle name="Хороший 4" xfId="2015"/>
    <cellStyle name="Хороший 5" xfId="2016"/>
    <cellStyle name="Хороший 6" xfId="2017"/>
    <cellStyle name="Хороший 7" xfId="2018"/>
    <cellStyle name="Хороший 8" xfId="2019"/>
    <cellStyle name="Хороший 9" xfId="2020"/>
  </cellStyles>
  <dxfs count="0"/>
  <tableStyles count="0" defaultTableStyle="TableStyleMedium9" defaultPivotStyle="PivotStyleLight16"/>
  <colors>
    <mruColors>
      <color rgb="FFFFA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CAPITAL/2024/GOV%20DECREES/1000-&#1350;,%2027.06.2024/havelvatsner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N 1"/>
      <sheetName val="Հավելված N 2"/>
      <sheetName val="Հավելված N 3"/>
      <sheetName val="Հավելված N 4"/>
      <sheetName val="Հավելված N 5"/>
      <sheetName val="Հավելված N 6"/>
      <sheetName val="Հավելված N 7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4"/>
  <sheetViews>
    <sheetView topLeftCell="A4" workbookViewId="0">
      <selection activeCell="B7" sqref="B7"/>
    </sheetView>
  </sheetViews>
  <sheetFormatPr defaultColWidth="33.296875" defaultRowHeight="17.75"/>
  <cols>
    <col min="1" max="1" width="49.8984375" style="108" customWidth="1"/>
    <col min="2" max="2" width="37.3984375" style="108" customWidth="1"/>
    <col min="3" max="3" width="15.3984375" style="108" bestFit="1" customWidth="1"/>
    <col min="4" max="4" width="12.296875" style="108" bestFit="1" customWidth="1"/>
    <col min="5" max="5" width="11.69921875" style="108" bestFit="1" customWidth="1"/>
    <col min="6" max="16384" width="33.296875" style="108"/>
  </cols>
  <sheetData>
    <row r="1" spans="1:5">
      <c r="A1" s="202" t="s">
        <v>18</v>
      </c>
      <c r="B1" s="202"/>
      <c r="C1" s="12"/>
      <c r="D1" s="12"/>
    </row>
    <row r="2" spans="1:5">
      <c r="A2" s="202" t="s">
        <v>54</v>
      </c>
      <c r="B2" s="202"/>
      <c r="C2" s="12"/>
      <c r="D2" s="12"/>
    </row>
    <row r="3" spans="1:5">
      <c r="A3" s="202" t="s">
        <v>0</v>
      </c>
      <c r="B3" s="202"/>
      <c r="C3" s="12"/>
      <c r="D3" s="12"/>
    </row>
    <row r="4" spans="1:5">
      <c r="B4" s="143"/>
    </row>
    <row r="5" spans="1:5" ht="79.55" customHeight="1">
      <c r="A5" s="203" t="s">
        <v>158</v>
      </c>
      <c r="B5" s="203"/>
      <c r="C5" s="144"/>
    </row>
    <row r="6" spans="1:5">
      <c r="A6" s="145"/>
      <c r="B6" s="146" t="s">
        <v>132</v>
      </c>
    </row>
    <row r="7" spans="1:5" ht="74.95" customHeight="1">
      <c r="A7" s="142"/>
      <c r="B7" s="115" t="s">
        <v>133</v>
      </c>
      <c r="D7" s="144"/>
      <c r="E7" s="144"/>
    </row>
    <row r="8" spans="1:5" ht="30.8" customHeight="1">
      <c r="A8" s="147" t="s">
        <v>134</v>
      </c>
      <c r="B8" s="148">
        <v>0</v>
      </c>
      <c r="C8" s="149"/>
      <c r="D8" s="150"/>
      <c r="E8" s="145"/>
    </row>
    <row r="9" spans="1:5" ht="28.5" customHeight="1">
      <c r="A9" s="147" t="s">
        <v>135</v>
      </c>
      <c r="B9" s="148">
        <f>+'Հավելված N 3'!I13</f>
        <v>9600000</v>
      </c>
      <c r="C9" s="151"/>
      <c r="D9" s="201"/>
      <c r="E9" s="201"/>
    </row>
    <row r="10" spans="1:5" ht="48.8" customHeight="1">
      <c r="A10" s="147" t="s">
        <v>136</v>
      </c>
      <c r="B10" s="152">
        <f>+'Հավելված N 2'!D12</f>
        <v>9600000</v>
      </c>
      <c r="C10" s="153"/>
      <c r="D10" s="201"/>
      <c r="E10" s="201"/>
    </row>
    <row r="11" spans="1:5">
      <c r="C11" s="107"/>
      <c r="D11" s="201"/>
      <c r="E11" s="201"/>
    </row>
    <row r="12" spans="1:5">
      <c r="B12" s="154"/>
      <c r="C12" s="155"/>
    </row>
    <row r="13" spans="1:5">
      <c r="B13" s="154"/>
    </row>
    <row r="14" spans="1:5">
      <c r="B14" s="155"/>
    </row>
  </sheetData>
  <mergeCells count="7">
    <mergeCell ref="D10:E10"/>
    <mergeCell ref="D11:E11"/>
    <mergeCell ref="A3:B3"/>
    <mergeCell ref="A2:B2"/>
    <mergeCell ref="A1:B1"/>
    <mergeCell ref="A5:B5"/>
    <mergeCell ref="D9:E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topLeftCell="A4" zoomScale="85" zoomScaleNormal="85" workbookViewId="0">
      <selection activeCell="I22" sqref="I22"/>
    </sheetView>
  </sheetViews>
  <sheetFormatPr defaultColWidth="9.09765625" defaultRowHeight="17.75"/>
  <cols>
    <col min="1" max="4" width="18.19921875" style="17" customWidth="1"/>
    <col min="5" max="6" width="14.3984375" style="334" customWidth="1"/>
    <col min="7" max="7" width="17.69921875" style="335" customWidth="1"/>
    <col min="8" max="8" width="14.3984375" style="335" customWidth="1"/>
    <col min="9" max="9" width="30.19921875" style="334" customWidth="1"/>
    <col min="10" max="10" width="18" style="17" customWidth="1"/>
    <col min="11" max="11" width="37.09765625" style="17" customWidth="1"/>
    <col min="12" max="12" width="20.19921875" style="17" customWidth="1"/>
    <col min="13" max="13" width="14" style="17" bestFit="1" customWidth="1"/>
    <col min="14" max="16384" width="9.09765625" style="17"/>
  </cols>
  <sheetData>
    <row r="1" spans="1:10" ht="33.450000000000003" customHeight="1">
      <c r="A1" s="293"/>
      <c r="B1" s="293"/>
      <c r="C1" s="293"/>
      <c r="D1" s="293"/>
      <c r="E1" s="294"/>
      <c r="F1" s="294"/>
      <c r="G1" s="295"/>
      <c r="H1" s="296" t="s">
        <v>196</v>
      </c>
      <c r="I1" s="296"/>
    </row>
    <row r="2" spans="1:10">
      <c r="A2" s="293"/>
      <c r="B2" s="293"/>
      <c r="C2" s="293"/>
      <c r="D2" s="293"/>
      <c r="E2" s="294"/>
      <c r="F2" s="294"/>
      <c r="G2" s="295"/>
      <c r="H2" s="297" t="s">
        <v>171</v>
      </c>
      <c r="I2" s="297"/>
    </row>
    <row r="3" spans="1:10">
      <c r="A3" s="293"/>
      <c r="B3" s="293"/>
      <c r="C3" s="293"/>
      <c r="D3" s="293"/>
      <c r="E3" s="294"/>
      <c r="F3" s="294"/>
      <c r="G3" s="295"/>
      <c r="H3" s="297" t="s">
        <v>0</v>
      </c>
      <c r="I3" s="297"/>
    </row>
    <row r="4" spans="1:10">
      <c r="A4" s="293"/>
      <c r="B4" s="293"/>
      <c r="C4" s="293"/>
      <c r="D4" s="293"/>
      <c r="E4" s="294"/>
      <c r="F4" s="294"/>
      <c r="G4" s="295"/>
      <c r="H4" s="295"/>
      <c r="I4" s="298"/>
    </row>
    <row r="5" spans="1:10">
      <c r="A5" s="293"/>
      <c r="B5" s="293"/>
      <c r="C5" s="293"/>
      <c r="D5" s="293"/>
      <c r="E5" s="294"/>
      <c r="F5" s="294"/>
      <c r="G5" s="295"/>
      <c r="H5" s="295"/>
      <c r="I5" s="298"/>
    </row>
    <row r="6" spans="1:10" ht="32.25" customHeight="1">
      <c r="A6" s="299" t="s">
        <v>172</v>
      </c>
      <c r="B6" s="299"/>
      <c r="C6" s="299"/>
      <c r="D6" s="299"/>
      <c r="E6" s="299"/>
      <c r="F6" s="299"/>
      <c r="G6" s="299"/>
      <c r="H6" s="299"/>
      <c r="I6" s="299"/>
    </row>
    <row r="7" spans="1:10" ht="20.95" customHeight="1">
      <c r="A7" s="299"/>
      <c r="B7" s="299"/>
      <c r="C7" s="299"/>
      <c r="D7" s="299"/>
      <c r="E7" s="299"/>
      <c r="F7" s="299"/>
      <c r="G7" s="299"/>
      <c r="H7" s="299"/>
      <c r="I7" s="299"/>
    </row>
    <row r="8" spans="1:10" ht="20.95" customHeight="1">
      <c r="A8" s="300"/>
      <c r="B8" s="300"/>
      <c r="C8" s="300"/>
      <c r="D8" s="300"/>
      <c r="E8" s="300"/>
      <c r="F8" s="300"/>
      <c r="G8" s="300"/>
      <c r="H8" s="300"/>
      <c r="I8" s="300"/>
    </row>
    <row r="9" spans="1:10" ht="20.95" customHeight="1">
      <c r="A9" s="300"/>
      <c r="B9" s="300"/>
      <c r="C9" s="300"/>
      <c r="D9" s="300"/>
      <c r="E9" s="300"/>
      <c r="F9" s="300"/>
      <c r="G9" s="300"/>
      <c r="H9" s="300"/>
      <c r="I9" s="300"/>
    </row>
    <row r="10" spans="1:10" ht="73.75" customHeight="1">
      <c r="A10" s="301" t="s">
        <v>173</v>
      </c>
      <c r="B10" s="301" t="s">
        <v>174</v>
      </c>
      <c r="C10" s="301"/>
      <c r="D10" s="301"/>
      <c r="E10" s="301" t="s">
        <v>175</v>
      </c>
      <c r="F10" s="301" t="s">
        <v>176</v>
      </c>
      <c r="G10" s="301" t="s">
        <v>177</v>
      </c>
      <c r="H10" s="302" t="s">
        <v>121</v>
      </c>
      <c r="I10" s="302"/>
    </row>
    <row r="11" spans="1:10" ht="20.95" customHeight="1">
      <c r="A11" s="301"/>
      <c r="B11" s="301"/>
      <c r="C11" s="301"/>
      <c r="D11" s="301"/>
      <c r="E11" s="301"/>
      <c r="F11" s="301"/>
      <c r="G11" s="301"/>
      <c r="H11" s="303" t="s">
        <v>178</v>
      </c>
      <c r="I11" s="304" t="s">
        <v>179</v>
      </c>
    </row>
    <row r="12" spans="1:10">
      <c r="A12" s="305">
        <v>1</v>
      </c>
      <c r="B12" s="306">
        <v>2</v>
      </c>
      <c r="C12" s="307"/>
      <c r="D12" s="308"/>
      <c r="E12" s="303">
        <v>3</v>
      </c>
      <c r="F12" s="303">
        <v>4</v>
      </c>
      <c r="G12" s="303">
        <v>5</v>
      </c>
      <c r="H12" s="303">
        <v>6</v>
      </c>
      <c r="I12" s="303">
        <v>7</v>
      </c>
      <c r="J12" s="78"/>
    </row>
    <row r="13" spans="1:10" s="314" customFormat="1" ht="45" customHeight="1">
      <c r="A13" s="309" t="s">
        <v>97</v>
      </c>
      <c r="B13" s="310"/>
      <c r="C13" s="310"/>
      <c r="D13" s="310"/>
      <c r="E13" s="310"/>
      <c r="F13" s="310"/>
      <c r="G13" s="310"/>
      <c r="H13" s="311"/>
      <c r="I13" s="312">
        <f>+I14</f>
        <v>510400.9</v>
      </c>
      <c r="J13" s="313"/>
    </row>
    <row r="14" spans="1:10" s="314" customFormat="1" ht="17.899999999999999" customHeight="1">
      <c r="A14" s="315" t="s">
        <v>180</v>
      </c>
      <c r="B14" s="315" t="s">
        <v>181</v>
      </c>
      <c r="C14" s="315" t="s">
        <v>182</v>
      </c>
      <c r="D14" s="316" t="s">
        <v>51</v>
      </c>
      <c r="E14" s="317"/>
      <c r="F14" s="317"/>
      <c r="G14" s="317"/>
      <c r="H14" s="318"/>
      <c r="I14" s="319">
        <f>+I15</f>
        <v>510400.9</v>
      </c>
    </row>
    <row r="15" spans="1:10" s="323" customFormat="1" ht="54.95" customHeight="1">
      <c r="A15" s="320" t="s">
        <v>197</v>
      </c>
      <c r="B15" s="321" t="s">
        <v>198</v>
      </c>
      <c r="C15" s="321"/>
      <c r="D15" s="321"/>
      <c r="E15" s="321"/>
      <c r="F15" s="321"/>
      <c r="G15" s="321"/>
      <c r="H15" s="321"/>
      <c r="I15" s="322">
        <f>+I16+I18</f>
        <v>510400.9</v>
      </c>
    </row>
    <row r="16" spans="1:10" s="12" customFormat="1" ht="20.95" customHeight="1">
      <c r="A16" s="324"/>
      <c r="B16" s="282" t="s">
        <v>188</v>
      </c>
      <c r="C16" s="282"/>
      <c r="D16" s="282"/>
      <c r="E16" s="324"/>
      <c r="F16" s="324"/>
      <c r="G16" s="324"/>
      <c r="H16" s="324"/>
      <c r="I16" s="325">
        <f>+I17</f>
        <v>500000</v>
      </c>
    </row>
    <row r="17" spans="1:10" s="330" customFormat="1" ht="18" customHeight="1">
      <c r="A17" s="136" t="s">
        <v>199</v>
      </c>
      <c r="B17" s="326" t="s">
        <v>200</v>
      </c>
      <c r="C17" s="326"/>
      <c r="D17" s="326"/>
      <c r="E17" s="199" t="s">
        <v>201</v>
      </c>
      <c r="F17" s="199" t="s">
        <v>183</v>
      </c>
      <c r="G17" s="327"/>
      <c r="H17" s="328"/>
      <c r="I17" s="329">
        <v>500000</v>
      </c>
    </row>
    <row r="18" spans="1:10" s="12" customFormat="1" ht="20.95" customHeight="1">
      <c r="A18" s="324"/>
      <c r="B18" s="282" t="s">
        <v>192</v>
      </c>
      <c r="C18" s="282"/>
      <c r="D18" s="282"/>
      <c r="E18" s="324"/>
      <c r="F18" s="324"/>
      <c r="G18" s="324"/>
      <c r="H18" s="324"/>
      <c r="I18" s="325">
        <f>+I19</f>
        <v>10400.9</v>
      </c>
    </row>
    <row r="19" spans="1:10" s="330" customFormat="1" ht="18" customHeight="1">
      <c r="A19" s="136" t="s">
        <v>202</v>
      </c>
      <c r="B19" s="326" t="s">
        <v>203</v>
      </c>
      <c r="C19" s="326"/>
      <c r="D19" s="326"/>
      <c r="E19" s="199" t="s">
        <v>184</v>
      </c>
      <c r="F19" s="199" t="s">
        <v>183</v>
      </c>
      <c r="G19" s="327"/>
      <c r="H19" s="328"/>
      <c r="I19" s="329">
        <v>10400.9</v>
      </c>
    </row>
    <row r="20" spans="1:10" s="331" customFormat="1" ht="20.95" customHeight="1">
      <c r="B20" s="332"/>
      <c r="C20" s="332"/>
      <c r="D20" s="332"/>
      <c r="I20" s="333"/>
    </row>
    <row r="21" spans="1:10" s="314" customFormat="1" ht="45" customHeight="1">
      <c r="A21" s="309" t="s">
        <v>185</v>
      </c>
      <c r="B21" s="310"/>
      <c r="C21" s="310"/>
      <c r="D21" s="310"/>
      <c r="E21" s="310"/>
      <c r="F21" s="310"/>
      <c r="G21" s="310"/>
      <c r="H21" s="311"/>
      <c r="I21" s="312">
        <f>+I22</f>
        <v>87533.7</v>
      </c>
      <c r="J21" s="313"/>
    </row>
    <row r="22" spans="1:10" s="314" customFormat="1" ht="17.899999999999999" customHeight="1">
      <c r="A22" s="315" t="s">
        <v>180</v>
      </c>
      <c r="B22" s="315" t="s">
        <v>186</v>
      </c>
      <c r="C22" s="315" t="s">
        <v>182</v>
      </c>
      <c r="D22" s="316" t="s">
        <v>46</v>
      </c>
      <c r="E22" s="317"/>
      <c r="F22" s="317"/>
      <c r="G22" s="317"/>
      <c r="H22" s="318"/>
      <c r="I22" s="319">
        <f>+I23</f>
        <v>87533.7</v>
      </c>
    </row>
    <row r="23" spans="1:10" s="323" customFormat="1" ht="54.95" customHeight="1">
      <c r="A23" s="320" t="s">
        <v>187</v>
      </c>
      <c r="B23" s="321" t="s">
        <v>82</v>
      </c>
      <c r="C23" s="321"/>
      <c r="D23" s="321"/>
      <c r="E23" s="321"/>
      <c r="F23" s="321"/>
      <c r="G23" s="321"/>
      <c r="H23" s="321"/>
      <c r="I23" s="322">
        <f>+I24+I26</f>
        <v>87533.7</v>
      </c>
    </row>
    <row r="24" spans="1:10" s="12" customFormat="1" ht="20.95" customHeight="1">
      <c r="A24" s="324"/>
      <c r="B24" s="282" t="s">
        <v>188</v>
      </c>
      <c r="C24" s="282"/>
      <c r="D24" s="282"/>
      <c r="E24" s="324"/>
      <c r="F24" s="324"/>
      <c r="G24" s="324"/>
      <c r="H24" s="324"/>
      <c r="I24" s="325">
        <f>+I25</f>
        <v>86095</v>
      </c>
    </row>
    <row r="25" spans="1:10" s="330" customFormat="1" ht="18" customHeight="1">
      <c r="A25" s="136">
        <v>45221142</v>
      </c>
      <c r="B25" s="326" t="s">
        <v>189</v>
      </c>
      <c r="C25" s="326"/>
      <c r="D25" s="326"/>
      <c r="E25" s="199" t="s">
        <v>190</v>
      </c>
      <c r="F25" s="199" t="s">
        <v>191</v>
      </c>
      <c r="G25" s="327">
        <v>86095000</v>
      </c>
      <c r="H25" s="328">
        <v>1</v>
      </c>
      <c r="I25" s="329">
        <f>+ROUND(H25*G25/1000,1)</f>
        <v>86095</v>
      </c>
    </row>
    <row r="26" spans="1:10" s="12" customFormat="1" ht="20.95" customHeight="1">
      <c r="A26" s="324"/>
      <c r="B26" s="282" t="s">
        <v>192</v>
      </c>
      <c r="C26" s="282"/>
      <c r="D26" s="282"/>
      <c r="E26" s="324"/>
      <c r="F26" s="324"/>
      <c r="G26" s="324"/>
      <c r="H26" s="324"/>
      <c r="I26" s="325">
        <f>SUM(I27:I28)</f>
        <v>1438.6999999999998</v>
      </c>
    </row>
    <row r="27" spans="1:10" s="330" customFormat="1">
      <c r="A27" s="136">
        <v>71351540</v>
      </c>
      <c r="B27" s="326" t="s">
        <v>193</v>
      </c>
      <c r="C27" s="326"/>
      <c r="D27" s="326"/>
      <c r="E27" s="199" t="s">
        <v>184</v>
      </c>
      <c r="F27" s="199" t="s">
        <v>191</v>
      </c>
      <c r="G27" s="327">
        <v>932250</v>
      </c>
      <c r="H27" s="328">
        <v>1</v>
      </c>
      <c r="I27" s="329">
        <f>+ROUND(H27*G27/1000,1)</f>
        <v>932.3</v>
      </c>
    </row>
    <row r="28" spans="1:10" s="330" customFormat="1">
      <c r="A28" s="136">
        <v>98111140</v>
      </c>
      <c r="B28" s="326" t="s">
        <v>194</v>
      </c>
      <c r="C28" s="326"/>
      <c r="D28" s="326"/>
      <c r="E28" s="199" t="s">
        <v>195</v>
      </c>
      <c r="F28" s="199" t="s">
        <v>191</v>
      </c>
      <c r="G28" s="327">
        <v>506430</v>
      </c>
      <c r="H28" s="328">
        <v>1</v>
      </c>
      <c r="I28" s="329">
        <f>+ROUND(H28*G28/1000,1)</f>
        <v>506.4</v>
      </c>
    </row>
    <row r="31" spans="1:10">
      <c r="H31" s="337"/>
    </row>
    <row r="32" spans="1:10">
      <c r="H32" s="338"/>
      <c r="I32" s="339"/>
    </row>
    <row r="33" spans="8:9">
      <c r="H33" s="338"/>
      <c r="I33" s="339"/>
    </row>
  </sheetData>
  <mergeCells count="27">
    <mergeCell ref="B23:H23"/>
    <mergeCell ref="B24:D24"/>
    <mergeCell ref="B25:D25"/>
    <mergeCell ref="B26:D26"/>
    <mergeCell ref="B27:D27"/>
    <mergeCell ref="B28:D28"/>
    <mergeCell ref="A21:H21"/>
    <mergeCell ref="D22:H22"/>
    <mergeCell ref="B20:D20"/>
    <mergeCell ref="B18:D18"/>
    <mergeCell ref="B19:D19"/>
    <mergeCell ref="B12:D12"/>
    <mergeCell ref="A13:H13"/>
    <mergeCell ref="D14:H14"/>
    <mergeCell ref="B15:H15"/>
    <mergeCell ref="B16:D16"/>
    <mergeCell ref="B17:D17"/>
    <mergeCell ref="H1:I1"/>
    <mergeCell ref="H2:I2"/>
    <mergeCell ref="H3:I3"/>
    <mergeCell ref="A6:I7"/>
    <mergeCell ref="A10:A11"/>
    <mergeCell ref="B10:D11"/>
    <mergeCell ref="E10:E11"/>
    <mergeCell ref="F10:F11"/>
    <mergeCell ref="G10:G11"/>
    <mergeCell ref="H10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8"/>
  <sheetViews>
    <sheetView tabSelected="1" topLeftCell="A7" zoomScaleNormal="100" workbookViewId="0">
      <selection activeCell="A7" sqref="A7:D7"/>
    </sheetView>
  </sheetViews>
  <sheetFormatPr defaultColWidth="9.09765625" defaultRowHeight="14.55"/>
  <cols>
    <col min="1" max="1" width="55.09765625" style="156" customWidth="1"/>
    <col min="2" max="4" width="16.69921875" style="156" customWidth="1"/>
    <col min="5" max="5" width="15.8984375" style="156" customWidth="1"/>
    <col min="6" max="16384" width="9.09765625" style="156"/>
  </cols>
  <sheetData>
    <row r="1" spans="1:28" ht="17.2" customHeight="1">
      <c r="A1" s="202" t="s">
        <v>204</v>
      </c>
      <c r="B1" s="202"/>
      <c r="C1" s="202"/>
      <c r="D1" s="202"/>
    </row>
    <row r="2" spans="1:28" ht="17.75">
      <c r="A2" s="202" t="s">
        <v>54</v>
      </c>
      <c r="B2" s="202"/>
      <c r="C2" s="202"/>
      <c r="D2" s="202"/>
    </row>
    <row r="3" spans="1:28" ht="17.75">
      <c r="A3" s="202" t="s">
        <v>0</v>
      </c>
      <c r="B3" s="202"/>
      <c r="C3" s="202"/>
      <c r="D3" s="202"/>
    </row>
    <row r="4" spans="1:28">
      <c r="D4" s="357"/>
    </row>
    <row r="5" spans="1:28">
      <c r="C5" s="358"/>
    </row>
    <row r="6" spans="1:28">
      <c r="C6" s="358"/>
    </row>
    <row r="7" spans="1:28" ht="65.55" customHeight="1">
      <c r="A7" s="203" t="s">
        <v>157</v>
      </c>
      <c r="B7" s="203"/>
      <c r="C7" s="203"/>
      <c r="D7" s="203"/>
    </row>
    <row r="9" spans="1:28">
      <c r="A9" s="157"/>
      <c r="B9" s="157"/>
      <c r="C9" s="158"/>
      <c r="D9" s="158" t="s">
        <v>137</v>
      </c>
    </row>
    <row r="10" spans="1:28" ht="38.700000000000003" customHeight="1">
      <c r="A10" s="204" t="s">
        <v>138</v>
      </c>
      <c r="B10" s="205" t="s">
        <v>159</v>
      </c>
      <c r="C10" s="206"/>
      <c r="D10" s="207"/>
    </row>
    <row r="11" spans="1:28" ht="42.75" customHeight="1">
      <c r="A11" s="204"/>
      <c r="B11" s="167" t="s">
        <v>34</v>
      </c>
      <c r="C11" s="159" t="s">
        <v>139</v>
      </c>
      <c r="D11" s="159" t="s">
        <v>140</v>
      </c>
    </row>
    <row r="12" spans="1:28" ht="20.95" customHeight="1">
      <c r="A12" s="173" t="s">
        <v>60</v>
      </c>
      <c r="B12" s="161">
        <f t="shared" ref="B12:D12" si="0">B14</f>
        <v>742352.80000000016</v>
      </c>
      <c r="C12" s="161">
        <f t="shared" si="0"/>
        <v>8705273.9000000004</v>
      </c>
      <c r="D12" s="161">
        <f t="shared" si="0"/>
        <v>9600000</v>
      </c>
    </row>
    <row r="13" spans="1:28" ht="18" customHeight="1">
      <c r="A13" s="174" t="s">
        <v>52</v>
      </c>
      <c r="B13" s="160"/>
      <c r="C13" s="160"/>
      <c r="D13" s="162"/>
      <c r="AB13" s="163"/>
    </row>
    <row r="14" spans="1:28" s="168" customFormat="1" ht="27" customHeight="1">
      <c r="A14" s="175" t="s">
        <v>141</v>
      </c>
      <c r="B14" s="161">
        <f t="shared" ref="B14:D14" si="1">B16</f>
        <v>742352.80000000016</v>
      </c>
      <c r="C14" s="161">
        <f t="shared" si="1"/>
        <v>8705273.9000000004</v>
      </c>
      <c r="D14" s="161">
        <f t="shared" si="1"/>
        <v>9600000</v>
      </c>
    </row>
    <row r="15" spans="1:28" s="168" customFormat="1" ht="18" customHeight="1">
      <c r="A15" s="174" t="s">
        <v>52</v>
      </c>
      <c r="B15" s="160"/>
      <c r="C15" s="160"/>
      <c r="D15" s="162"/>
    </row>
    <row r="16" spans="1:28" s="168" customFormat="1" ht="24.75" customHeight="1">
      <c r="A16" s="174" t="s">
        <v>142</v>
      </c>
      <c r="B16" s="164">
        <f t="shared" ref="B16:D16" si="2">+B18</f>
        <v>742352.80000000016</v>
      </c>
      <c r="C16" s="164">
        <f t="shared" si="2"/>
        <v>8705273.9000000004</v>
      </c>
      <c r="D16" s="164">
        <f t="shared" si="2"/>
        <v>9600000</v>
      </c>
    </row>
    <row r="17" spans="1:4" s="168" customFormat="1" ht="18" customHeight="1">
      <c r="A17" s="174" t="s">
        <v>52</v>
      </c>
      <c r="B17" s="164"/>
      <c r="C17" s="164"/>
      <c r="D17" s="165"/>
    </row>
    <row r="18" spans="1:4" s="168" customFormat="1" ht="45.8" customHeight="1">
      <c r="A18" s="174" t="s">
        <v>143</v>
      </c>
      <c r="B18" s="166">
        <f>+'Հավելված N 3'!G13</f>
        <v>742352.80000000016</v>
      </c>
      <c r="C18" s="166">
        <f>+'Հավելված N 3'!H13</f>
        <v>8705273.9000000004</v>
      </c>
      <c r="D18" s="166">
        <f>+'Հավելված N 3'!I13</f>
        <v>9600000</v>
      </c>
    </row>
  </sheetData>
  <mergeCells count="6">
    <mergeCell ref="A1:D1"/>
    <mergeCell ref="A7:D7"/>
    <mergeCell ref="A10:A11"/>
    <mergeCell ref="B10:D10"/>
    <mergeCell ref="A2:D2"/>
    <mergeCell ref="A3:D3"/>
  </mergeCells>
  <pageMargins left="0.2" right="0.2" top="0.75" bottom="0.75" header="0.3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20"/>
  <sheetViews>
    <sheetView topLeftCell="D1" zoomScale="70" zoomScaleNormal="70" zoomScaleSheetLayoutView="100" workbookViewId="0">
      <selection activeCell="F1" sqref="F1:I1"/>
    </sheetView>
  </sheetViews>
  <sheetFormatPr defaultColWidth="9.09765625" defaultRowHeight="17.75"/>
  <cols>
    <col min="1" max="1" width="6.796875" style="12" customWidth="1"/>
    <col min="2" max="2" width="10.3984375" style="84" customWidth="1"/>
    <col min="3" max="3" width="15.19921875" style="12" customWidth="1"/>
    <col min="4" max="6" width="46.296875" style="12" customWidth="1"/>
    <col min="7" max="7" width="23" style="12" bestFit="1" customWidth="1"/>
    <col min="8" max="8" width="18.69921875" style="12" bestFit="1" customWidth="1"/>
    <col min="9" max="9" width="19.69921875" style="12" bestFit="1" customWidth="1"/>
    <col min="10" max="11" width="12.19921875" style="12" customWidth="1"/>
    <col min="12" max="16384" width="9.09765625" style="12"/>
  </cols>
  <sheetData>
    <row r="1" spans="1:38" ht="37.35" customHeight="1">
      <c r="F1" s="202" t="s">
        <v>20</v>
      </c>
      <c r="G1" s="202"/>
      <c r="H1" s="202"/>
      <c r="I1" s="202"/>
    </row>
    <row r="2" spans="1:38" ht="17.600000000000001" customHeight="1">
      <c r="F2" s="202" t="s">
        <v>54</v>
      </c>
      <c r="G2" s="202"/>
      <c r="H2" s="202"/>
      <c r="I2" s="202"/>
    </row>
    <row r="3" spans="1:38" ht="17.600000000000001" customHeight="1">
      <c r="F3" s="202" t="s">
        <v>0</v>
      </c>
      <c r="G3" s="202"/>
      <c r="H3" s="202"/>
      <c r="I3" s="202"/>
    </row>
    <row r="6" spans="1:38" ht="75.900000000000006" customHeight="1">
      <c r="A6" s="211" t="s">
        <v>124</v>
      </c>
      <c r="B6" s="211"/>
      <c r="C6" s="211"/>
      <c r="D6" s="211"/>
      <c r="E6" s="211"/>
      <c r="F6" s="211"/>
      <c r="G6" s="211"/>
      <c r="H6" s="211"/>
      <c r="I6" s="211"/>
    </row>
    <row r="7" spans="1:38">
      <c r="A7" s="51"/>
      <c r="B7" s="51"/>
      <c r="C7" s="51"/>
      <c r="D7" s="51"/>
      <c r="E7" s="51"/>
      <c r="F7" s="51"/>
    </row>
    <row r="9" spans="1:38">
      <c r="D9" s="50"/>
      <c r="E9" s="50"/>
      <c r="F9" s="50"/>
      <c r="I9" s="50" t="s">
        <v>9</v>
      </c>
    </row>
    <row r="10" spans="1:38" ht="61.25" customHeight="1">
      <c r="A10" s="208" t="s">
        <v>55</v>
      </c>
      <c r="B10" s="208" t="s">
        <v>1</v>
      </c>
      <c r="C10" s="208"/>
      <c r="D10" s="208" t="s">
        <v>56</v>
      </c>
      <c r="E10" s="208" t="s">
        <v>57</v>
      </c>
      <c r="F10" s="208" t="s">
        <v>58</v>
      </c>
      <c r="G10" s="212" t="s">
        <v>121</v>
      </c>
      <c r="H10" s="212"/>
      <c r="I10" s="212"/>
    </row>
    <row r="11" spans="1:38" ht="24.75" customHeight="1">
      <c r="A11" s="208"/>
      <c r="B11" s="208"/>
      <c r="C11" s="208"/>
      <c r="D11" s="208"/>
      <c r="E11" s="208"/>
      <c r="F11" s="208"/>
      <c r="G11" s="208" t="s">
        <v>59</v>
      </c>
      <c r="H11" s="208" t="s">
        <v>2</v>
      </c>
      <c r="I11" s="208" t="s">
        <v>3</v>
      </c>
    </row>
    <row r="12" spans="1:38">
      <c r="A12" s="208"/>
      <c r="B12" s="44" t="s">
        <v>14</v>
      </c>
      <c r="C12" s="44" t="s">
        <v>15</v>
      </c>
      <c r="D12" s="208"/>
      <c r="E12" s="208"/>
      <c r="F12" s="208"/>
      <c r="G12" s="208"/>
      <c r="H12" s="208"/>
      <c r="I12" s="208"/>
    </row>
    <row r="13" spans="1:38" s="52" customFormat="1">
      <c r="A13" s="209" t="s">
        <v>60</v>
      </c>
      <c r="B13" s="209"/>
      <c r="C13" s="209"/>
      <c r="D13" s="209"/>
      <c r="E13" s="209"/>
      <c r="F13" s="209"/>
      <c r="G13" s="1">
        <f>+G15</f>
        <v>742352.80000000016</v>
      </c>
      <c r="H13" s="1">
        <f t="shared" ref="H13:I13" si="0">+H15</f>
        <v>8705273.9000000004</v>
      </c>
      <c r="I13" s="1">
        <f t="shared" si="0"/>
        <v>9600000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1:38" s="52" customFormat="1">
      <c r="A14" s="210" t="s">
        <v>52</v>
      </c>
      <c r="B14" s="210"/>
      <c r="C14" s="210"/>
      <c r="D14" s="210"/>
      <c r="E14" s="210"/>
      <c r="F14" s="210"/>
      <c r="G14" s="1"/>
      <c r="H14" s="1"/>
      <c r="I14" s="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1:38" s="52" customFormat="1">
      <c r="A15" s="209" t="s">
        <v>17</v>
      </c>
      <c r="B15" s="209"/>
      <c r="C15" s="209"/>
      <c r="D15" s="209"/>
      <c r="E15" s="209"/>
      <c r="F15" s="209"/>
      <c r="G15" s="1">
        <f>+G16</f>
        <v>742352.80000000016</v>
      </c>
      <c r="H15" s="1">
        <f t="shared" ref="H15:I15" si="1">+H16</f>
        <v>8705273.9000000004</v>
      </c>
      <c r="I15" s="1">
        <f t="shared" si="1"/>
        <v>9600000</v>
      </c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1:38" ht="83.3">
      <c r="A16" s="48"/>
      <c r="B16" s="37" t="s">
        <v>62</v>
      </c>
      <c r="C16" s="49"/>
      <c r="D16" s="49" t="s">
        <v>63</v>
      </c>
      <c r="E16" s="49" t="s">
        <v>64</v>
      </c>
      <c r="F16" s="49" t="s">
        <v>65</v>
      </c>
      <c r="G16" s="354">
        <f>+G17+G18+G19+G20</f>
        <v>742352.80000000016</v>
      </c>
      <c r="H16" s="354">
        <f t="shared" ref="H16:I16" si="2">+H17+H18+H19+H20</f>
        <v>8705273.9000000004</v>
      </c>
      <c r="I16" s="354">
        <f t="shared" si="2"/>
        <v>9600000</v>
      </c>
    </row>
    <row r="17" spans="1:38" s="52" customFormat="1" ht="88.7">
      <c r="A17" s="48"/>
      <c r="B17" s="42"/>
      <c r="C17" s="48" t="s">
        <v>83</v>
      </c>
      <c r="D17" s="48" t="s">
        <v>84</v>
      </c>
      <c r="E17" s="48" t="s">
        <v>85</v>
      </c>
      <c r="F17" s="48" t="s">
        <v>61</v>
      </c>
      <c r="G17" s="355">
        <f>+'Հավելված N 4'!G26</f>
        <v>742352.80000000016</v>
      </c>
      <c r="H17" s="355">
        <f>+'Հավելված N 4'!H26</f>
        <v>794873.00000000012</v>
      </c>
      <c r="I17" s="355">
        <f>+'Հավելված N 4'!I26</f>
        <v>829886.50000000012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</row>
    <row r="18" spans="1:38" ht="124.15">
      <c r="A18" s="92"/>
      <c r="B18" s="89"/>
      <c r="C18" s="92" t="s">
        <v>125</v>
      </c>
      <c r="D18" s="92" t="s">
        <v>126</v>
      </c>
      <c r="E18" s="92" t="s">
        <v>127</v>
      </c>
      <c r="F18" s="92" t="s">
        <v>61</v>
      </c>
      <c r="G18" s="93">
        <f>+'Հավելված N 4'!G50</f>
        <v>0</v>
      </c>
      <c r="H18" s="356">
        <f>+'Հավելված N 4'!H50</f>
        <v>510400.9</v>
      </c>
      <c r="I18" s="356">
        <f>+'Հավելված N 4'!I50</f>
        <v>510400.9</v>
      </c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</row>
    <row r="19" spans="1:38" ht="88.7">
      <c r="A19" s="48"/>
      <c r="B19" s="42"/>
      <c r="C19" s="48" t="s">
        <v>128</v>
      </c>
      <c r="D19" s="48" t="s">
        <v>98</v>
      </c>
      <c r="E19" s="48" t="s">
        <v>129</v>
      </c>
      <c r="F19" s="48" t="s">
        <v>61</v>
      </c>
      <c r="G19" s="53">
        <f>+'Հավելված N 4'!G59</f>
        <v>0</v>
      </c>
      <c r="H19" s="355">
        <f>+'Հավելված N 4'!H59</f>
        <v>5900000</v>
      </c>
      <c r="I19" s="355">
        <f>+'Հավելված N 4'!I59</f>
        <v>5900000</v>
      </c>
    </row>
    <row r="20" spans="1:38" ht="124.15">
      <c r="A20" s="48"/>
      <c r="B20" s="124"/>
      <c r="C20" s="48" t="s">
        <v>130</v>
      </c>
      <c r="D20" s="48" t="s">
        <v>99</v>
      </c>
      <c r="E20" s="48" t="s">
        <v>131</v>
      </c>
      <c r="F20" s="48" t="s">
        <v>61</v>
      </c>
      <c r="G20" s="53">
        <f>+'Հավելված N 4'!G68</f>
        <v>0</v>
      </c>
      <c r="H20" s="355">
        <f>+'Հավելված N 4'!H68</f>
        <v>1500000</v>
      </c>
      <c r="I20" s="355">
        <f>+'Հավելված N 4'!I68</f>
        <v>2359712.6</v>
      </c>
    </row>
  </sheetData>
  <mergeCells count="16">
    <mergeCell ref="I11:I12"/>
    <mergeCell ref="A15:F15"/>
    <mergeCell ref="A14:F14"/>
    <mergeCell ref="F1:I1"/>
    <mergeCell ref="F3:I3"/>
    <mergeCell ref="F2:I2"/>
    <mergeCell ref="A13:F13"/>
    <mergeCell ref="A6:I6"/>
    <mergeCell ref="D10:D12"/>
    <mergeCell ref="E10:E12"/>
    <mergeCell ref="F10:F12"/>
    <mergeCell ref="B10:C11"/>
    <mergeCell ref="A10:A12"/>
    <mergeCell ref="G11:G12"/>
    <mergeCell ref="H11:H12"/>
    <mergeCell ref="G10:I10"/>
  </mergeCells>
  <pageMargins left="0" right="0" top="0" bottom="0" header="0.3" footer="0.3"/>
  <pageSetup paperSize="9"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6"/>
  <sheetViews>
    <sheetView topLeftCell="A19" zoomScale="70" zoomScaleNormal="70" zoomScaleSheetLayoutView="100" workbookViewId="0">
      <selection activeCell="G48" sqref="G48:I48"/>
    </sheetView>
  </sheetViews>
  <sheetFormatPr defaultColWidth="9.09765625" defaultRowHeight="17.75"/>
  <cols>
    <col min="1" max="1" width="9.3984375" style="2" customWidth="1"/>
    <col min="2" max="3" width="8.09765625" style="2" customWidth="1"/>
    <col min="4" max="4" width="11.59765625" style="2" customWidth="1"/>
    <col min="5" max="5" width="15.59765625" style="2" customWidth="1"/>
    <col min="6" max="6" width="62.09765625" style="2" customWidth="1"/>
    <col min="7" max="9" width="19.69921875" style="2" customWidth="1"/>
    <col min="10" max="12" width="15" style="2" customWidth="1"/>
    <col min="13" max="16384" width="9.09765625" style="2"/>
  </cols>
  <sheetData>
    <row r="1" spans="1:9" s="15" customFormat="1" ht="37.5" customHeight="1">
      <c r="F1" s="232" t="s">
        <v>45</v>
      </c>
      <c r="G1" s="232"/>
      <c r="H1" s="232"/>
      <c r="I1" s="232"/>
    </row>
    <row r="2" spans="1:9" s="13" customFormat="1" ht="17.600000000000001" customHeight="1">
      <c r="F2" s="233" t="s">
        <v>54</v>
      </c>
      <c r="G2" s="233"/>
      <c r="H2" s="233"/>
      <c r="I2" s="233"/>
    </row>
    <row r="3" spans="1:9" s="13" customFormat="1" ht="17.600000000000001" customHeight="1">
      <c r="F3" s="233" t="s">
        <v>0</v>
      </c>
      <c r="G3" s="233"/>
      <c r="H3" s="233"/>
      <c r="I3" s="233"/>
    </row>
    <row r="4" spans="1:9" ht="13.7" customHeight="1"/>
    <row r="5" spans="1:9" ht="13.7" customHeight="1"/>
    <row r="6" spans="1:9" ht="13.7" customHeight="1"/>
    <row r="7" spans="1:9" ht="52.55" customHeight="1">
      <c r="A7" s="234" t="s">
        <v>123</v>
      </c>
      <c r="B7" s="234"/>
      <c r="C7" s="234"/>
      <c r="D7" s="234"/>
      <c r="E7" s="234"/>
      <c r="F7" s="234"/>
      <c r="G7" s="234"/>
      <c r="H7" s="234"/>
      <c r="I7" s="234"/>
    </row>
    <row r="8" spans="1:9">
      <c r="A8" s="25"/>
      <c r="B8" s="25"/>
      <c r="C8" s="25"/>
      <c r="D8" s="25"/>
      <c r="E8" s="25"/>
      <c r="F8" s="25"/>
      <c r="G8" s="25"/>
      <c r="H8" s="25"/>
      <c r="I8" s="25"/>
    </row>
    <row r="10" spans="1:9">
      <c r="G10" s="13"/>
      <c r="I10" s="13" t="s">
        <v>9</v>
      </c>
    </row>
    <row r="11" spans="1:9" s="8" customFormat="1" ht="54.8" customHeight="1">
      <c r="A11" s="235" t="s">
        <v>10</v>
      </c>
      <c r="B11" s="235"/>
      <c r="C11" s="235"/>
      <c r="D11" s="235" t="s">
        <v>1</v>
      </c>
      <c r="E11" s="235"/>
      <c r="F11" s="235" t="s">
        <v>5</v>
      </c>
      <c r="G11" s="236" t="s">
        <v>121</v>
      </c>
      <c r="H11" s="237"/>
      <c r="I11" s="238"/>
    </row>
    <row r="12" spans="1:9" s="8" customFormat="1" ht="35.5">
      <c r="A12" s="14" t="s">
        <v>21</v>
      </c>
      <c r="B12" s="14" t="s">
        <v>22</v>
      </c>
      <c r="C12" s="14" t="s">
        <v>11</v>
      </c>
      <c r="D12" s="14" t="s">
        <v>4</v>
      </c>
      <c r="E12" s="14" t="s">
        <v>15</v>
      </c>
      <c r="F12" s="235"/>
      <c r="G12" s="14" t="s">
        <v>34</v>
      </c>
      <c r="H12" s="14" t="s">
        <v>2</v>
      </c>
      <c r="I12" s="14" t="s">
        <v>3</v>
      </c>
    </row>
    <row r="13" spans="1:9" s="8" customFormat="1" ht="34.950000000000003" customHeight="1">
      <c r="A13" s="7"/>
      <c r="B13" s="7"/>
      <c r="C13" s="7"/>
      <c r="D13" s="14"/>
      <c r="E13" s="14"/>
      <c r="F13" s="11" t="s">
        <v>8</v>
      </c>
      <c r="G13" s="6">
        <f>+G15</f>
        <v>742352.80000000016</v>
      </c>
      <c r="H13" s="6">
        <f t="shared" ref="H13:I13" si="0">+H15</f>
        <v>8705273.9000000004</v>
      </c>
      <c r="I13" s="6">
        <f t="shared" si="0"/>
        <v>9600000</v>
      </c>
    </row>
    <row r="14" spans="1:9" s="8" customFormat="1">
      <c r="A14" s="7"/>
      <c r="B14" s="7"/>
      <c r="C14" s="7"/>
      <c r="D14" s="14"/>
      <c r="E14" s="14"/>
      <c r="F14" s="7" t="s">
        <v>38</v>
      </c>
      <c r="G14" s="1"/>
      <c r="H14" s="1"/>
      <c r="I14" s="1"/>
    </row>
    <row r="15" spans="1:9" s="8" customFormat="1" ht="33.35">
      <c r="A15" s="7"/>
      <c r="B15" s="7"/>
      <c r="C15" s="7"/>
      <c r="D15" s="14"/>
      <c r="E15" s="14"/>
      <c r="F15" s="3" t="s">
        <v>17</v>
      </c>
      <c r="G15" s="1">
        <f>+G16</f>
        <v>742352.80000000016</v>
      </c>
      <c r="H15" s="1">
        <f t="shared" ref="H15:I15" si="1">+H16</f>
        <v>8705273.9000000004</v>
      </c>
      <c r="I15" s="1">
        <f t="shared" si="1"/>
        <v>9600000</v>
      </c>
    </row>
    <row r="16" spans="1:9" s="8" customFormat="1">
      <c r="A16" s="222" t="s">
        <v>39</v>
      </c>
      <c r="B16" s="225"/>
      <c r="C16" s="213"/>
      <c r="D16" s="216"/>
      <c r="E16" s="213"/>
      <c r="F16" s="135" t="s">
        <v>41</v>
      </c>
      <c r="G16" s="1">
        <f>+G18+G42</f>
        <v>742352.80000000016</v>
      </c>
      <c r="H16" s="1">
        <f t="shared" ref="H16:I16" si="2">+H18+H42</f>
        <v>8705273.9000000004</v>
      </c>
      <c r="I16" s="1">
        <f t="shared" si="2"/>
        <v>9600000</v>
      </c>
    </row>
    <row r="17" spans="1:10" s="8" customFormat="1">
      <c r="A17" s="223"/>
      <c r="B17" s="225"/>
      <c r="C17" s="214"/>
      <c r="D17" s="217"/>
      <c r="E17" s="214"/>
      <c r="F17" s="128" t="s">
        <v>6</v>
      </c>
      <c r="G17" s="4"/>
      <c r="H17" s="5"/>
      <c r="I17" s="4"/>
    </row>
    <row r="18" spans="1:10" s="8" customFormat="1" ht="33.35">
      <c r="A18" s="223"/>
      <c r="B18" s="222" t="s">
        <v>40</v>
      </c>
      <c r="C18" s="214"/>
      <c r="D18" s="217"/>
      <c r="E18" s="214"/>
      <c r="F18" s="135" t="s">
        <v>47</v>
      </c>
      <c r="G18" s="35">
        <f t="shared" ref="G18:I18" si="3">+G20</f>
        <v>742352.80000000016</v>
      </c>
      <c r="H18" s="35">
        <f t="shared" si="3"/>
        <v>794873.00000000012</v>
      </c>
      <c r="I18" s="35">
        <f t="shared" si="3"/>
        <v>829886.50000000012</v>
      </c>
    </row>
    <row r="19" spans="1:10" s="8" customFormat="1">
      <c r="A19" s="223"/>
      <c r="B19" s="223"/>
      <c r="C19" s="215"/>
      <c r="D19" s="217"/>
      <c r="E19" s="214"/>
      <c r="F19" s="128" t="s">
        <v>6</v>
      </c>
      <c r="G19" s="40"/>
      <c r="H19" s="35"/>
      <c r="I19" s="40"/>
    </row>
    <row r="20" spans="1:10" s="8" customFormat="1">
      <c r="A20" s="223"/>
      <c r="B20" s="223"/>
      <c r="C20" s="222" t="s">
        <v>40</v>
      </c>
      <c r="D20" s="217"/>
      <c r="E20" s="214"/>
      <c r="F20" s="135" t="s">
        <v>46</v>
      </c>
      <c r="G20" s="35">
        <f t="shared" ref="G20:I20" si="4">+G22</f>
        <v>742352.80000000016</v>
      </c>
      <c r="H20" s="35">
        <f t="shared" si="4"/>
        <v>794873.00000000012</v>
      </c>
      <c r="I20" s="35">
        <f t="shared" si="4"/>
        <v>829886.50000000012</v>
      </c>
    </row>
    <row r="21" spans="1:10" s="8" customFormat="1">
      <c r="A21" s="223"/>
      <c r="B21" s="223"/>
      <c r="C21" s="223"/>
      <c r="D21" s="217"/>
      <c r="E21" s="214"/>
      <c r="F21" s="128" t="s">
        <v>6</v>
      </c>
      <c r="G21" s="71"/>
      <c r="H21" s="35"/>
      <c r="I21" s="71"/>
    </row>
    <row r="22" spans="1:10" s="8" customFormat="1" ht="35.5">
      <c r="A22" s="223"/>
      <c r="B22" s="223"/>
      <c r="C22" s="223"/>
      <c r="D22" s="217"/>
      <c r="E22" s="214"/>
      <c r="F22" s="136" t="s">
        <v>12</v>
      </c>
      <c r="G22" s="35">
        <f t="shared" ref="G22:I22" si="5">+G24</f>
        <v>742352.80000000016</v>
      </c>
      <c r="H22" s="35">
        <f t="shared" si="5"/>
        <v>794873.00000000012</v>
      </c>
      <c r="I22" s="35">
        <f t="shared" si="5"/>
        <v>829886.50000000012</v>
      </c>
    </row>
    <row r="23" spans="1:10" s="8" customFormat="1">
      <c r="A23" s="223"/>
      <c r="B23" s="223"/>
      <c r="C23" s="223"/>
      <c r="D23" s="218"/>
      <c r="E23" s="215"/>
      <c r="F23" s="128" t="s">
        <v>6</v>
      </c>
      <c r="G23" s="35"/>
      <c r="H23" s="35"/>
      <c r="I23" s="35"/>
    </row>
    <row r="24" spans="1:10" s="8" customFormat="1">
      <c r="A24" s="223"/>
      <c r="B24" s="223"/>
      <c r="C24" s="223"/>
      <c r="D24" s="116">
        <v>1236</v>
      </c>
      <c r="E24" s="226" t="s">
        <v>42</v>
      </c>
      <c r="F24" s="226"/>
      <c r="G24" s="36">
        <f t="shared" ref="G24:I24" si="6">+G26</f>
        <v>742352.80000000016</v>
      </c>
      <c r="H24" s="36">
        <f t="shared" si="6"/>
        <v>794873.00000000012</v>
      </c>
      <c r="I24" s="36">
        <f t="shared" si="6"/>
        <v>829886.50000000012</v>
      </c>
    </row>
    <row r="25" spans="1:10" s="8" customFormat="1">
      <c r="A25" s="223"/>
      <c r="B25" s="223"/>
      <c r="C25" s="223"/>
      <c r="D25" s="137"/>
      <c r="E25" s="138"/>
      <c r="F25" s="128" t="s">
        <v>6</v>
      </c>
      <c r="G25" s="36"/>
      <c r="H25" s="36"/>
      <c r="I25" s="36"/>
    </row>
    <row r="26" spans="1:10" s="8" customFormat="1" ht="33.35">
      <c r="A26" s="223"/>
      <c r="B26" s="223"/>
      <c r="C26" s="223"/>
      <c r="D26" s="229"/>
      <c r="E26" s="116">
        <v>32002</v>
      </c>
      <c r="F26" s="126" t="s">
        <v>82</v>
      </c>
      <c r="G26" s="38">
        <f>+G28+G35</f>
        <v>742352.80000000016</v>
      </c>
      <c r="H26" s="99">
        <f t="shared" ref="H26:I26" si="7">+H28+H35</f>
        <v>794873.00000000012</v>
      </c>
      <c r="I26" s="99">
        <f t="shared" si="7"/>
        <v>829886.50000000012</v>
      </c>
    </row>
    <row r="27" spans="1:10" s="8" customFormat="1">
      <c r="A27" s="223"/>
      <c r="B27" s="223"/>
      <c r="C27" s="223"/>
      <c r="D27" s="230"/>
      <c r="E27" s="219"/>
      <c r="F27" s="128" t="s">
        <v>16</v>
      </c>
      <c r="G27" s="40"/>
      <c r="H27" s="35"/>
      <c r="I27" s="40"/>
    </row>
    <row r="28" spans="1:10" s="8" customFormat="1" ht="35.5">
      <c r="A28" s="223"/>
      <c r="B28" s="223"/>
      <c r="C28" s="223"/>
      <c r="D28" s="230"/>
      <c r="E28" s="220"/>
      <c r="F28" s="139" t="s">
        <v>122</v>
      </c>
      <c r="G28" s="39">
        <f t="shared" ref="G28:I28" si="8">+G30</f>
        <v>742352.80000000016</v>
      </c>
      <c r="H28" s="39">
        <f t="shared" si="8"/>
        <v>742352.80000000016</v>
      </c>
      <c r="I28" s="39">
        <f t="shared" si="8"/>
        <v>742352.80000000016</v>
      </c>
      <c r="J28" s="9"/>
    </row>
    <row r="29" spans="1:10" s="8" customFormat="1" ht="53.2">
      <c r="A29" s="223"/>
      <c r="B29" s="223"/>
      <c r="C29" s="223"/>
      <c r="D29" s="230"/>
      <c r="E29" s="220"/>
      <c r="F29" s="128" t="s">
        <v>13</v>
      </c>
      <c r="G29" s="40"/>
      <c r="H29" s="41"/>
      <c r="I29" s="40"/>
    </row>
    <row r="30" spans="1:10" s="8" customFormat="1">
      <c r="A30" s="223"/>
      <c r="B30" s="223"/>
      <c r="C30" s="223"/>
      <c r="D30" s="230"/>
      <c r="E30" s="220"/>
      <c r="F30" s="133" t="s">
        <v>7</v>
      </c>
      <c r="G30" s="35">
        <f t="shared" ref="G30:I30" si="9">G31</f>
        <v>742352.80000000016</v>
      </c>
      <c r="H30" s="35">
        <f t="shared" si="9"/>
        <v>742352.80000000016</v>
      </c>
      <c r="I30" s="35">
        <f t="shared" si="9"/>
        <v>742352.80000000016</v>
      </c>
    </row>
    <row r="31" spans="1:10" s="8" customFormat="1">
      <c r="A31" s="223"/>
      <c r="B31" s="223"/>
      <c r="C31" s="223"/>
      <c r="D31" s="230"/>
      <c r="E31" s="220"/>
      <c r="F31" s="128" t="s">
        <v>35</v>
      </c>
      <c r="G31" s="34">
        <f t="shared" ref="G31:I33" si="10">+G32</f>
        <v>742352.80000000016</v>
      </c>
      <c r="H31" s="41">
        <f t="shared" si="10"/>
        <v>742352.80000000016</v>
      </c>
      <c r="I31" s="34">
        <f t="shared" si="10"/>
        <v>742352.80000000016</v>
      </c>
    </row>
    <row r="32" spans="1:10" s="8" customFormat="1">
      <c r="A32" s="223"/>
      <c r="B32" s="223"/>
      <c r="C32" s="223"/>
      <c r="D32" s="230"/>
      <c r="E32" s="220"/>
      <c r="F32" s="128" t="s">
        <v>36</v>
      </c>
      <c r="G32" s="34">
        <f t="shared" si="10"/>
        <v>742352.80000000016</v>
      </c>
      <c r="H32" s="34">
        <f t="shared" si="10"/>
        <v>742352.80000000016</v>
      </c>
      <c r="I32" s="34">
        <f t="shared" si="10"/>
        <v>742352.80000000016</v>
      </c>
    </row>
    <row r="33" spans="1:10" s="8" customFormat="1">
      <c r="A33" s="223"/>
      <c r="B33" s="223"/>
      <c r="C33" s="223"/>
      <c r="D33" s="230"/>
      <c r="E33" s="220"/>
      <c r="F33" s="140" t="s">
        <v>37</v>
      </c>
      <c r="G33" s="34">
        <f t="shared" si="10"/>
        <v>742352.80000000016</v>
      </c>
      <c r="H33" s="41">
        <f t="shared" si="10"/>
        <v>742352.80000000016</v>
      </c>
      <c r="I33" s="34">
        <f t="shared" si="10"/>
        <v>742352.80000000016</v>
      </c>
      <c r="J33" s="10"/>
    </row>
    <row r="34" spans="1:10" s="8" customFormat="1">
      <c r="A34" s="223"/>
      <c r="B34" s="223"/>
      <c r="C34" s="223"/>
      <c r="D34" s="230"/>
      <c r="E34" s="220"/>
      <c r="F34" s="140" t="s">
        <v>48</v>
      </c>
      <c r="G34" s="34">
        <f>+'Հավելված N 6'!E15</f>
        <v>742352.80000000016</v>
      </c>
      <c r="H34" s="103">
        <f>+'Հավելված N 6'!F15</f>
        <v>742352.80000000016</v>
      </c>
      <c r="I34" s="103">
        <f>+'Հավելված N 6'!G15</f>
        <v>742352.80000000016</v>
      </c>
      <c r="J34" s="10"/>
    </row>
    <row r="35" spans="1:10" s="112" customFormat="1">
      <c r="A35" s="223"/>
      <c r="B35" s="223"/>
      <c r="C35" s="223"/>
      <c r="D35" s="230"/>
      <c r="E35" s="220"/>
      <c r="F35" s="139" t="s">
        <v>185</v>
      </c>
      <c r="G35" s="101">
        <f t="shared" ref="G35:I35" si="11">+G37</f>
        <v>0</v>
      </c>
      <c r="H35" s="101">
        <f t="shared" si="11"/>
        <v>52520.2</v>
      </c>
      <c r="I35" s="101">
        <f t="shared" si="11"/>
        <v>87533.7</v>
      </c>
      <c r="J35" s="113"/>
    </row>
    <row r="36" spans="1:10" s="112" customFormat="1" ht="53.2">
      <c r="A36" s="223"/>
      <c r="B36" s="223"/>
      <c r="C36" s="223"/>
      <c r="D36" s="230"/>
      <c r="E36" s="220"/>
      <c r="F36" s="128" t="s">
        <v>13</v>
      </c>
      <c r="G36" s="97"/>
      <c r="H36" s="100"/>
      <c r="I36" s="97"/>
    </row>
    <row r="37" spans="1:10" s="112" customFormat="1">
      <c r="A37" s="223"/>
      <c r="B37" s="223"/>
      <c r="C37" s="223"/>
      <c r="D37" s="230"/>
      <c r="E37" s="220"/>
      <c r="F37" s="195" t="s">
        <v>7</v>
      </c>
      <c r="G37" s="98">
        <f t="shared" ref="G37:I37" si="12">G38</f>
        <v>0</v>
      </c>
      <c r="H37" s="98">
        <f t="shared" si="12"/>
        <v>52520.2</v>
      </c>
      <c r="I37" s="98">
        <f t="shared" si="12"/>
        <v>87533.7</v>
      </c>
    </row>
    <row r="38" spans="1:10" s="112" customFormat="1">
      <c r="A38" s="223"/>
      <c r="B38" s="223"/>
      <c r="C38" s="223"/>
      <c r="D38" s="230"/>
      <c r="E38" s="220"/>
      <c r="F38" s="128" t="s">
        <v>35</v>
      </c>
      <c r="G38" s="103">
        <f t="shared" ref="G38:I40" si="13">+G39</f>
        <v>0</v>
      </c>
      <c r="H38" s="100">
        <f t="shared" si="13"/>
        <v>52520.2</v>
      </c>
      <c r="I38" s="103">
        <f t="shared" si="13"/>
        <v>87533.7</v>
      </c>
    </row>
    <row r="39" spans="1:10" s="112" customFormat="1">
      <c r="A39" s="223"/>
      <c r="B39" s="223"/>
      <c r="C39" s="223"/>
      <c r="D39" s="230"/>
      <c r="E39" s="220"/>
      <c r="F39" s="128" t="s">
        <v>36</v>
      </c>
      <c r="G39" s="103">
        <f t="shared" si="13"/>
        <v>0</v>
      </c>
      <c r="H39" s="103">
        <f t="shared" si="13"/>
        <v>52520.2</v>
      </c>
      <c r="I39" s="103">
        <f t="shared" si="13"/>
        <v>87533.7</v>
      </c>
    </row>
    <row r="40" spans="1:10" s="112" customFormat="1">
      <c r="A40" s="223"/>
      <c r="B40" s="223"/>
      <c r="C40" s="223"/>
      <c r="D40" s="230"/>
      <c r="E40" s="220"/>
      <c r="F40" s="140" t="s">
        <v>37</v>
      </c>
      <c r="G40" s="103">
        <f t="shared" si="13"/>
        <v>0</v>
      </c>
      <c r="H40" s="100">
        <f t="shared" si="13"/>
        <v>52520.2</v>
      </c>
      <c r="I40" s="103">
        <f t="shared" si="13"/>
        <v>87533.7</v>
      </c>
      <c r="J40" s="114"/>
    </row>
    <row r="41" spans="1:10" s="112" customFormat="1">
      <c r="A41" s="223"/>
      <c r="B41" s="224"/>
      <c r="C41" s="224"/>
      <c r="D41" s="231"/>
      <c r="E41" s="221"/>
      <c r="F41" s="140" t="s">
        <v>48</v>
      </c>
      <c r="G41" s="103">
        <f>+'Հավելված N 6'!E33</f>
        <v>0</v>
      </c>
      <c r="H41" s="103">
        <f>+'Հավելված N 6'!F33</f>
        <v>52520.2</v>
      </c>
      <c r="I41" s="103">
        <f>+'Հավելված N 6'!G33</f>
        <v>87533.7</v>
      </c>
      <c r="J41" s="114"/>
    </row>
    <row r="42" spans="1:10" s="8" customFormat="1">
      <c r="A42" s="223"/>
      <c r="B42" s="222" t="s">
        <v>49</v>
      </c>
      <c r="C42" s="228"/>
      <c r="D42" s="227"/>
      <c r="E42" s="225"/>
      <c r="F42" s="135" t="s">
        <v>50</v>
      </c>
      <c r="G42" s="35">
        <f t="shared" ref="G42:I42" si="14">+G44</f>
        <v>0</v>
      </c>
      <c r="H42" s="35">
        <f t="shared" si="14"/>
        <v>7910400.9000000004</v>
      </c>
      <c r="I42" s="35">
        <f t="shared" si="14"/>
        <v>8770113.5</v>
      </c>
    </row>
    <row r="43" spans="1:10" s="9" customFormat="1">
      <c r="A43" s="223"/>
      <c r="B43" s="223"/>
      <c r="C43" s="228"/>
      <c r="D43" s="227"/>
      <c r="E43" s="225"/>
      <c r="F43" s="128" t="s">
        <v>6</v>
      </c>
      <c r="G43" s="35"/>
      <c r="H43" s="35"/>
      <c r="I43" s="35"/>
      <c r="J43" s="8"/>
    </row>
    <row r="44" spans="1:10" s="8" customFormat="1">
      <c r="A44" s="223"/>
      <c r="B44" s="223"/>
      <c r="C44" s="228"/>
      <c r="D44" s="227"/>
      <c r="E44" s="225"/>
      <c r="F44" s="135" t="s">
        <v>51</v>
      </c>
      <c r="G44" s="35">
        <f t="shared" ref="G44:I44" si="15">+G46</f>
        <v>0</v>
      </c>
      <c r="H44" s="35">
        <f t="shared" si="15"/>
        <v>7910400.9000000004</v>
      </c>
      <c r="I44" s="35">
        <f t="shared" si="15"/>
        <v>8770113.5</v>
      </c>
    </row>
    <row r="45" spans="1:10" s="8" customFormat="1" ht="16.95" customHeight="1">
      <c r="A45" s="223"/>
      <c r="B45" s="223"/>
      <c r="C45" s="222" t="s">
        <v>40</v>
      </c>
      <c r="D45" s="227"/>
      <c r="E45" s="225"/>
      <c r="F45" s="128" t="s">
        <v>6</v>
      </c>
      <c r="G45" s="35"/>
      <c r="H45" s="35"/>
      <c r="I45" s="35"/>
    </row>
    <row r="46" spans="1:10" s="8" customFormat="1" ht="16.95" customHeight="1">
      <c r="A46" s="223"/>
      <c r="B46" s="223"/>
      <c r="C46" s="223"/>
      <c r="D46" s="227"/>
      <c r="E46" s="225"/>
      <c r="F46" s="136" t="s">
        <v>12</v>
      </c>
      <c r="G46" s="35">
        <f t="shared" ref="G46:I46" si="16">+G48</f>
        <v>0</v>
      </c>
      <c r="H46" s="35">
        <f t="shared" si="16"/>
        <v>7910400.9000000004</v>
      </c>
      <c r="I46" s="35">
        <f t="shared" si="16"/>
        <v>8770113.5</v>
      </c>
    </row>
    <row r="47" spans="1:10" s="8" customFormat="1">
      <c r="A47" s="223"/>
      <c r="B47" s="223"/>
      <c r="C47" s="223"/>
      <c r="D47" s="227"/>
      <c r="E47" s="225"/>
      <c r="F47" s="128" t="s">
        <v>6</v>
      </c>
      <c r="G47" s="35"/>
      <c r="H47" s="35"/>
      <c r="I47" s="35"/>
    </row>
    <row r="48" spans="1:10" s="8" customFormat="1">
      <c r="A48" s="223"/>
      <c r="B48" s="223"/>
      <c r="C48" s="223"/>
      <c r="D48" s="116">
        <v>1236</v>
      </c>
      <c r="E48" s="226" t="s">
        <v>42</v>
      </c>
      <c r="F48" s="226"/>
      <c r="G48" s="36">
        <f>+G50+G59+G68</f>
        <v>0</v>
      </c>
      <c r="H48" s="102">
        <f t="shared" ref="H48:I48" si="17">+H50+H59+H68</f>
        <v>7910400.9000000004</v>
      </c>
      <c r="I48" s="102">
        <f t="shared" si="17"/>
        <v>8770113.5</v>
      </c>
    </row>
    <row r="49" spans="1:10" s="8" customFormat="1">
      <c r="A49" s="223"/>
      <c r="B49" s="223"/>
      <c r="C49" s="223"/>
      <c r="D49" s="229"/>
      <c r="E49" s="138"/>
      <c r="F49" s="128" t="s">
        <v>6</v>
      </c>
      <c r="G49" s="36"/>
      <c r="H49" s="36"/>
      <c r="I49" s="36"/>
    </row>
    <row r="50" spans="1:10">
      <c r="A50" s="223"/>
      <c r="B50" s="223"/>
      <c r="C50" s="223"/>
      <c r="D50" s="230"/>
      <c r="E50" s="116">
        <v>32003</v>
      </c>
      <c r="F50" s="126" t="s">
        <v>96</v>
      </c>
      <c r="G50" s="38">
        <f>+G52</f>
        <v>0</v>
      </c>
      <c r="H50" s="99">
        <f t="shared" ref="H50:I50" si="18">+H52</f>
        <v>510400.9</v>
      </c>
      <c r="I50" s="99">
        <f t="shared" si="18"/>
        <v>510400.9</v>
      </c>
      <c r="J50" s="8"/>
    </row>
    <row r="51" spans="1:10" s="8" customFormat="1" ht="32.4" customHeight="1">
      <c r="A51" s="223"/>
      <c r="B51" s="223"/>
      <c r="C51" s="223"/>
      <c r="D51" s="230"/>
      <c r="E51" s="219"/>
      <c r="F51" s="128" t="s">
        <v>16</v>
      </c>
      <c r="G51" s="35"/>
      <c r="H51" s="35"/>
      <c r="I51" s="35"/>
    </row>
    <row r="52" spans="1:10" s="112" customFormat="1" ht="34.950000000000003" customHeight="1">
      <c r="A52" s="223"/>
      <c r="B52" s="223"/>
      <c r="C52" s="223"/>
      <c r="D52" s="230"/>
      <c r="E52" s="220"/>
      <c r="F52" s="139" t="s">
        <v>97</v>
      </c>
      <c r="G52" s="101">
        <f t="shared" ref="G52:I52" si="19">+G54</f>
        <v>0</v>
      </c>
      <c r="H52" s="101">
        <f t="shared" si="19"/>
        <v>510400.9</v>
      </c>
      <c r="I52" s="101">
        <f t="shared" si="19"/>
        <v>510400.9</v>
      </c>
      <c r="J52" s="113"/>
    </row>
    <row r="53" spans="1:10" s="112" customFormat="1" ht="53.2">
      <c r="A53" s="223"/>
      <c r="B53" s="223"/>
      <c r="C53" s="223"/>
      <c r="D53" s="230"/>
      <c r="E53" s="220"/>
      <c r="F53" s="128" t="s">
        <v>13</v>
      </c>
      <c r="G53" s="97"/>
      <c r="H53" s="100"/>
      <c r="I53" s="97"/>
    </row>
    <row r="54" spans="1:10" s="112" customFormat="1">
      <c r="A54" s="223"/>
      <c r="B54" s="223"/>
      <c r="C54" s="223"/>
      <c r="D54" s="230"/>
      <c r="E54" s="220"/>
      <c r="F54" s="133" t="s">
        <v>7</v>
      </c>
      <c r="G54" s="98">
        <f>+G55</f>
        <v>0</v>
      </c>
      <c r="H54" s="98">
        <f t="shared" ref="H54" si="20">+H55</f>
        <v>510400.9</v>
      </c>
      <c r="I54" s="98">
        <f t="shared" ref="I54" si="21">+I55</f>
        <v>510400.9</v>
      </c>
    </row>
    <row r="55" spans="1:10" s="112" customFormat="1">
      <c r="A55" s="223"/>
      <c r="B55" s="223"/>
      <c r="C55" s="223"/>
      <c r="D55" s="230"/>
      <c r="E55" s="220"/>
      <c r="F55" s="128" t="s">
        <v>35</v>
      </c>
      <c r="G55" s="103">
        <f t="shared" ref="G55:I57" si="22">+G56</f>
        <v>0</v>
      </c>
      <c r="H55" s="100">
        <f t="shared" si="22"/>
        <v>510400.9</v>
      </c>
      <c r="I55" s="103">
        <f t="shared" si="22"/>
        <v>510400.9</v>
      </c>
    </row>
    <row r="56" spans="1:10" s="112" customFormat="1">
      <c r="A56" s="223"/>
      <c r="B56" s="223"/>
      <c r="C56" s="223"/>
      <c r="D56" s="230"/>
      <c r="E56" s="220"/>
      <c r="F56" s="128" t="s">
        <v>36</v>
      </c>
      <c r="G56" s="103">
        <f t="shared" si="22"/>
        <v>0</v>
      </c>
      <c r="H56" s="103">
        <f t="shared" si="22"/>
        <v>510400.9</v>
      </c>
      <c r="I56" s="103">
        <f t="shared" si="22"/>
        <v>510400.9</v>
      </c>
    </row>
    <row r="57" spans="1:10" s="112" customFormat="1">
      <c r="A57" s="223"/>
      <c r="B57" s="223"/>
      <c r="C57" s="223"/>
      <c r="D57" s="230"/>
      <c r="E57" s="220"/>
      <c r="F57" s="140" t="s">
        <v>37</v>
      </c>
      <c r="G57" s="103">
        <f t="shared" si="22"/>
        <v>0</v>
      </c>
      <c r="H57" s="100">
        <f t="shared" si="22"/>
        <v>510400.9</v>
      </c>
      <c r="I57" s="103">
        <f t="shared" si="22"/>
        <v>510400.9</v>
      </c>
      <c r="J57" s="114"/>
    </row>
    <row r="58" spans="1:10" s="112" customFormat="1">
      <c r="A58" s="223"/>
      <c r="B58" s="223"/>
      <c r="C58" s="223"/>
      <c r="D58" s="230"/>
      <c r="E58" s="221"/>
      <c r="F58" s="140" t="s">
        <v>95</v>
      </c>
      <c r="G58" s="103">
        <f>+'Հավելված N 6'!E39</f>
        <v>0</v>
      </c>
      <c r="H58" s="103">
        <f>+'Հավելված N 6'!F39</f>
        <v>510400.9</v>
      </c>
      <c r="I58" s="103">
        <f>+'Հավելված N 6'!G39</f>
        <v>510400.9</v>
      </c>
      <c r="J58" s="114"/>
    </row>
    <row r="59" spans="1:10" s="108" customFormat="1" ht="33.35">
      <c r="A59" s="223"/>
      <c r="B59" s="223"/>
      <c r="C59" s="223"/>
      <c r="D59" s="230"/>
      <c r="E59" s="116">
        <v>32004</v>
      </c>
      <c r="F59" s="141" t="s">
        <v>98</v>
      </c>
      <c r="G59" s="99">
        <f>+G61</f>
        <v>0</v>
      </c>
      <c r="H59" s="99">
        <f t="shared" ref="H59:I59" si="23">+H61</f>
        <v>5900000</v>
      </c>
      <c r="I59" s="99">
        <f t="shared" si="23"/>
        <v>5900000</v>
      </c>
      <c r="J59" s="112"/>
    </row>
    <row r="60" spans="1:10" s="112" customFormat="1" ht="32.4" customHeight="1">
      <c r="A60" s="223"/>
      <c r="B60" s="223"/>
      <c r="C60" s="223"/>
      <c r="D60" s="230"/>
      <c r="E60" s="219"/>
      <c r="F60" s="128" t="s">
        <v>16</v>
      </c>
      <c r="G60" s="98"/>
      <c r="H60" s="98"/>
      <c r="I60" s="98"/>
    </row>
    <row r="61" spans="1:10" s="112" customFormat="1" ht="35.5">
      <c r="A61" s="223"/>
      <c r="B61" s="223"/>
      <c r="C61" s="223"/>
      <c r="D61" s="230"/>
      <c r="E61" s="220"/>
      <c r="F61" s="139" t="s">
        <v>12</v>
      </c>
      <c r="G61" s="101">
        <f t="shared" ref="G61:I61" si="24">+G63</f>
        <v>0</v>
      </c>
      <c r="H61" s="101">
        <f t="shared" si="24"/>
        <v>5900000</v>
      </c>
      <c r="I61" s="101">
        <f t="shared" si="24"/>
        <v>5900000</v>
      </c>
      <c r="J61" s="113"/>
    </row>
    <row r="62" spans="1:10" s="112" customFormat="1" ht="53.2">
      <c r="A62" s="223"/>
      <c r="B62" s="223"/>
      <c r="C62" s="223"/>
      <c r="D62" s="230"/>
      <c r="E62" s="220"/>
      <c r="F62" s="128" t="s">
        <v>13</v>
      </c>
      <c r="G62" s="97"/>
      <c r="H62" s="100"/>
      <c r="I62" s="97"/>
    </row>
    <row r="63" spans="1:10" s="112" customFormat="1">
      <c r="A63" s="223"/>
      <c r="B63" s="223"/>
      <c r="C63" s="223"/>
      <c r="D63" s="230"/>
      <c r="E63" s="220"/>
      <c r="F63" s="133" t="s">
        <v>7</v>
      </c>
      <c r="G63" s="98">
        <f>+G64</f>
        <v>0</v>
      </c>
      <c r="H63" s="98">
        <f t="shared" ref="H63" si="25">+H64</f>
        <v>5900000</v>
      </c>
      <c r="I63" s="98">
        <f t="shared" ref="I63" si="26">+I64</f>
        <v>5900000</v>
      </c>
    </row>
    <row r="64" spans="1:10" s="112" customFormat="1">
      <c r="A64" s="223"/>
      <c r="B64" s="223"/>
      <c r="C64" s="223"/>
      <c r="D64" s="230"/>
      <c r="E64" s="220"/>
      <c r="F64" s="128" t="s">
        <v>35</v>
      </c>
      <c r="G64" s="103">
        <f t="shared" ref="G64:I66" si="27">+G65</f>
        <v>0</v>
      </c>
      <c r="H64" s="100">
        <f t="shared" si="27"/>
        <v>5900000</v>
      </c>
      <c r="I64" s="103">
        <f t="shared" si="27"/>
        <v>5900000</v>
      </c>
    </row>
    <row r="65" spans="1:10" s="112" customFormat="1">
      <c r="A65" s="223"/>
      <c r="B65" s="223"/>
      <c r="C65" s="223"/>
      <c r="D65" s="230"/>
      <c r="E65" s="220"/>
      <c r="F65" s="128" t="s">
        <v>36</v>
      </c>
      <c r="G65" s="103">
        <f t="shared" si="27"/>
        <v>0</v>
      </c>
      <c r="H65" s="103">
        <f t="shared" si="27"/>
        <v>5900000</v>
      </c>
      <c r="I65" s="103">
        <f t="shared" si="27"/>
        <v>5900000</v>
      </c>
    </row>
    <row r="66" spans="1:10" s="112" customFormat="1">
      <c r="A66" s="223"/>
      <c r="B66" s="223"/>
      <c r="C66" s="223"/>
      <c r="D66" s="230"/>
      <c r="E66" s="220"/>
      <c r="F66" s="140" t="s">
        <v>37</v>
      </c>
      <c r="G66" s="103">
        <f t="shared" si="27"/>
        <v>0</v>
      </c>
      <c r="H66" s="100">
        <f t="shared" si="27"/>
        <v>5900000</v>
      </c>
      <c r="I66" s="103">
        <f t="shared" si="27"/>
        <v>5900000</v>
      </c>
      <c r="J66" s="114"/>
    </row>
    <row r="67" spans="1:10" s="112" customFormat="1">
      <c r="A67" s="223"/>
      <c r="B67" s="223"/>
      <c r="C67" s="223"/>
      <c r="D67" s="230"/>
      <c r="E67" s="220"/>
      <c r="F67" s="140" t="s">
        <v>48</v>
      </c>
      <c r="G67" s="103">
        <f>+'Հավելված N 6'!E45</f>
        <v>0</v>
      </c>
      <c r="H67" s="103">
        <f>+'Հավելված N 6'!F45</f>
        <v>5900000</v>
      </c>
      <c r="I67" s="103">
        <f>+'Հավելված N 6'!G45</f>
        <v>5900000</v>
      </c>
      <c r="J67" s="114"/>
    </row>
    <row r="68" spans="1:10" s="108" customFormat="1" ht="50">
      <c r="A68" s="223"/>
      <c r="B68" s="223"/>
      <c r="C68" s="223"/>
      <c r="D68" s="230"/>
      <c r="E68" s="116">
        <v>32006</v>
      </c>
      <c r="F68" s="141" t="s">
        <v>99</v>
      </c>
      <c r="G68" s="99">
        <f>+G70</f>
        <v>0</v>
      </c>
      <c r="H68" s="99">
        <f t="shared" ref="H68:I68" si="28">+H70</f>
        <v>1500000</v>
      </c>
      <c r="I68" s="99">
        <f t="shared" si="28"/>
        <v>2359712.6</v>
      </c>
      <c r="J68" s="112"/>
    </row>
    <row r="69" spans="1:10" s="112" customFormat="1" ht="32.4" customHeight="1">
      <c r="A69" s="223"/>
      <c r="B69" s="223"/>
      <c r="C69" s="223"/>
      <c r="D69" s="230"/>
      <c r="E69" s="219"/>
      <c r="F69" s="128" t="s">
        <v>16</v>
      </c>
      <c r="G69" s="98"/>
      <c r="H69" s="98"/>
      <c r="I69" s="98"/>
    </row>
    <row r="70" spans="1:10" s="112" customFormat="1" ht="35.5">
      <c r="A70" s="223"/>
      <c r="B70" s="223"/>
      <c r="C70" s="223"/>
      <c r="D70" s="230"/>
      <c r="E70" s="220"/>
      <c r="F70" s="139" t="s">
        <v>12</v>
      </c>
      <c r="G70" s="101">
        <f t="shared" ref="G70:I70" si="29">+G72</f>
        <v>0</v>
      </c>
      <c r="H70" s="101">
        <f t="shared" si="29"/>
        <v>1500000</v>
      </c>
      <c r="I70" s="101">
        <f t="shared" si="29"/>
        <v>2359712.6</v>
      </c>
      <c r="J70" s="113"/>
    </row>
    <row r="71" spans="1:10" s="112" customFormat="1" ht="53.2">
      <c r="A71" s="223"/>
      <c r="B71" s="223"/>
      <c r="C71" s="223"/>
      <c r="D71" s="230"/>
      <c r="E71" s="220"/>
      <c r="F71" s="128" t="s">
        <v>13</v>
      </c>
      <c r="G71" s="97"/>
      <c r="H71" s="100"/>
      <c r="I71" s="97"/>
    </row>
    <row r="72" spans="1:10" s="112" customFormat="1">
      <c r="A72" s="223"/>
      <c r="B72" s="223"/>
      <c r="C72" s="223"/>
      <c r="D72" s="230"/>
      <c r="E72" s="220"/>
      <c r="F72" s="133" t="s">
        <v>7</v>
      </c>
      <c r="G72" s="98">
        <f>+G73</f>
        <v>0</v>
      </c>
      <c r="H72" s="98">
        <f t="shared" ref="H72" si="30">+H73</f>
        <v>1500000</v>
      </c>
      <c r="I72" s="98">
        <f t="shared" ref="I72" si="31">+I73</f>
        <v>2359712.6</v>
      </c>
    </row>
    <row r="73" spans="1:10" s="112" customFormat="1">
      <c r="A73" s="223"/>
      <c r="B73" s="223"/>
      <c r="C73" s="223"/>
      <c r="D73" s="230"/>
      <c r="E73" s="220"/>
      <c r="F73" s="128" t="s">
        <v>35</v>
      </c>
      <c r="G73" s="103">
        <f t="shared" ref="G73:I75" si="32">+G74</f>
        <v>0</v>
      </c>
      <c r="H73" s="100">
        <f t="shared" si="32"/>
        <v>1500000</v>
      </c>
      <c r="I73" s="103">
        <f t="shared" si="32"/>
        <v>2359712.6</v>
      </c>
    </row>
    <row r="74" spans="1:10" s="112" customFormat="1">
      <c r="A74" s="223"/>
      <c r="B74" s="223"/>
      <c r="C74" s="223"/>
      <c r="D74" s="230"/>
      <c r="E74" s="220"/>
      <c r="F74" s="128" t="s">
        <v>36</v>
      </c>
      <c r="G74" s="103">
        <f t="shared" si="32"/>
        <v>0</v>
      </c>
      <c r="H74" s="103">
        <f t="shared" si="32"/>
        <v>1500000</v>
      </c>
      <c r="I74" s="103">
        <f t="shared" si="32"/>
        <v>2359712.6</v>
      </c>
    </row>
    <row r="75" spans="1:10" s="112" customFormat="1">
      <c r="A75" s="223"/>
      <c r="B75" s="223"/>
      <c r="C75" s="223"/>
      <c r="D75" s="230"/>
      <c r="E75" s="220"/>
      <c r="F75" s="134" t="s">
        <v>89</v>
      </c>
      <c r="G75" s="103">
        <f t="shared" si="32"/>
        <v>0</v>
      </c>
      <c r="H75" s="100">
        <f t="shared" si="32"/>
        <v>1500000</v>
      </c>
      <c r="I75" s="103">
        <f t="shared" si="32"/>
        <v>2359712.6</v>
      </c>
      <c r="J75" s="114"/>
    </row>
    <row r="76" spans="1:10" s="112" customFormat="1">
      <c r="A76" s="224"/>
      <c r="B76" s="224"/>
      <c r="C76" s="224"/>
      <c r="D76" s="231"/>
      <c r="E76" s="221"/>
      <c r="F76" s="134" t="s">
        <v>93</v>
      </c>
      <c r="G76" s="103">
        <f>+'Հավելված N 6'!E48</f>
        <v>0</v>
      </c>
      <c r="H76" s="103">
        <f>+'Հավելված N 6'!F48</f>
        <v>1500000</v>
      </c>
      <c r="I76" s="103">
        <f>+'Հավելված N 6'!G48</f>
        <v>2359712.6</v>
      </c>
      <c r="J76" s="114"/>
    </row>
  </sheetData>
  <mergeCells count="28">
    <mergeCell ref="B18:B41"/>
    <mergeCell ref="C20:C41"/>
    <mergeCell ref="F1:I1"/>
    <mergeCell ref="F3:I3"/>
    <mergeCell ref="A7:I7"/>
    <mergeCell ref="A11:C11"/>
    <mergeCell ref="D11:E11"/>
    <mergeCell ref="F2:I2"/>
    <mergeCell ref="F11:F12"/>
    <mergeCell ref="G11:I11"/>
    <mergeCell ref="A16:A76"/>
    <mergeCell ref="B42:B76"/>
    <mergeCell ref="C45:C76"/>
    <mergeCell ref="E69:E76"/>
    <mergeCell ref="B16:B17"/>
    <mergeCell ref="E42:E47"/>
    <mergeCell ref="E48:F48"/>
    <mergeCell ref="D42:D47"/>
    <mergeCell ref="C42:C44"/>
    <mergeCell ref="E24:F24"/>
    <mergeCell ref="C16:C19"/>
    <mergeCell ref="D49:D76"/>
    <mergeCell ref="E16:E23"/>
    <mergeCell ref="D16:D23"/>
    <mergeCell ref="E51:E58"/>
    <mergeCell ref="E60:E67"/>
    <mergeCell ref="E27:E41"/>
    <mergeCell ref="D26:D41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4"/>
  <sheetViews>
    <sheetView topLeftCell="A11" zoomScale="70" zoomScaleNormal="70" workbookViewId="0">
      <selection activeCell="E17" sqref="E17:H17"/>
    </sheetView>
  </sheetViews>
  <sheetFormatPr defaultColWidth="9.09765625" defaultRowHeight="17.75"/>
  <cols>
    <col min="1" max="1" width="9.09765625" style="45"/>
    <col min="2" max="2" width="9.09765625" style="45" customWidth="1"/>
    <col min="3" max="3" width="54.19921875" style="45" customWidth="1"/>
    <col min="4" max="4" width="27.796875" style="45" customWidth="1"/>
    <col min="5" max="8" width="20.3984375" style="45" customWidth="1"/>
    <col min="9" max="9" width="21.296875" style="45" bestFit="1" customWidth="1"/>
    <col min="10" max="10" width="13.69921875" style="45" bestFit="1" customWidth="1"/>
    <col min="11" max="16384" width="9.09765625" style="45"/>
  </cols>
  <sheetData>
    <row r="1" spans="1:10" s="87" customFormat="1" ht="26.6" customHeight="1">
      <c r="A1" s="85"/>
      <c r="B1" s="86"/>
      <c r="C1" s="86"/>
      <c r="D1" s="86"/>
      <c r="E1" s="85"/>
      <c r="F1" s="251" t="s">
        <v>90</v>
      </c>
      <c r="G1" s="251"/>
      <c r="H1" s="251"/>
    </row>
    <row r="2" spans="1:10" s="17" customFormat="1">
      <c r="A2" s="72"/>
      <c r="B2" s="72"/>
      <c r="C2" s="72"/>
      <c r="D2" s="72"/>
      <c r="E2" s="73"/>
      <c r="F2" s="252" t="s">
        <v>53</v>
      </c>
      <c r="G2" s="252"/>
      <c r="H2" s="252"/>
    </row>
    <row r="3" spans="1:10" s="17" customFormat="1">
      <c r="A3" s="72"/>
      <c r="B3" s="72"/>
      <c r="C3" s="72"/>
      <c r="D3" s="72"/>
      <c r="E3" s="73"/>
      <c r="F3" s="252" t="s">
        <v>19</v>
      </c>
      <c r="G3" s="252"/>
      <c r="H3" s="252"/>
    </row>
    <row r="4" spans="1:10" s="17" customFormat="1">
      <c r="A4" s="88"/>
      <c r="B4" s="88"/>
      <c r="C4" s="74"/>
      <c r="D4" s="73"/>
      <c r="E4" s="73"/>
      <c r="F4" s="73"/>
      <c r="G4" s="73"/>
      <c r="H4" s="73"/>
    </row>
    <row r="5" spans="1:10" s="17" customFormat="1" ht="37.5" customHeight="1">
      <c r="A5" s="253" t="s">
        <v>101</v>
      </c>
      <c r="B5" s="254"/>
      <c r="C5" s="254"/>
      <c r="D5" s="254"/>
      <c r="E5" s="254"/>
      <c r="F5" s="254"/>
      <c r="G5" s="254"/>
      <c r="H5" s="254"/>
    </row>
    <row r="6" spans="1:10" s="17" customFormat="1" ht="37.5" customHeight="1">
      <c r="A6" s="254"/>
      <c r="B6" s="254"/>
      <c r="C6" s="254"/>
      <c r="D6" s="254"/>
      <c r="E6" s="254"/>
      <c r="F6" s="254"/>
      <c r="G6" s="254"/>
      <c r="H6" s="254"/>
    </row>
    <row r="7" spans="1:10" s="17" customFormat="1">
      <c r="E7" s="73"/>
      <c r="F7" s="73"/>
      <c r="G7" s="73"/>
    </row>
    <row r="8" spans="1:10" s="17" customFormat="1">
      <c r="A8" s="75"/>
      <c r="B8" s="75"/>
      <c r="C8" s="75"/>
      <c r="D8" s="76"/>
      <c r="E8" s="73"/>
      <c r="F8" s="73"/>
      <c r="G8" s="255" t="s">
        <v>9</v>
      </c>
      <c r="H8" s="255"/>
    </row>
    <row r="9" spans="1:10" s="17" customFormat="1" ht="45" customHeight="1">
      <c r="A9" s="245" t="s">
        <v>23</v>
      </c>
      <c r="B9" s="246"/>
      <c r="C9" s="249" t="s">
        <v>24</v>
      </c>
      <c r="D9" s="247" t="s">
        <v>25</v>
      </c>
      <c r="E9" s="242" t="s">
        <v>121</v>
      </c>
      <c r="F9" s="243"/>
      <c r="G9" s="243"/>
      <c r="H9" s="244"/>
    </row>
    <row r="10" spans="1:10" s="17" customFormat="1" ht="99.95">
      <c r="A10" s="68" t="s">
        <v>14</v>
      </c>
      <c r="B10" s="68" t="s">
        <v>15</v>
      </c>
      <c r="C10" s="250"/>
      <c r="D10" s="248"/>
      <c r="E10" s="77" t="s">
        <v>26</v>
      </c>
      <c r="F10" s="77" t="s">
        <v>27</v>
      </c>
      <c r="G10" s="77" t="s">
        <v>28</v>
      </c>
      <c r="H10" s="77" t="s">
        <v>29</v>
      </c>
    </row>
    <row r="11" spans="1:10" s="17" customFormat="1">
      <c r="A11" s="68"/>
      <c r="B11" s="68"/>
      <c r="C11" s="18" t="s">
        <v>30</v>
      </c>
      <c r="D11" s="345">
        <f>SUM(E11:H11)</f>
        <v>9600000</v>
      </c>
      <c r="E11" s="77">
        <f>+E13</f>
        <v>510400.9</v>
      </c>
      <c r="F11" s="77">
        <f>+F13</f>
        <v>6729886.5</v>
      </c>
      <c r="G11" s="77">
        <f>+G13</f>
        <v>0</v>
      </c>
      <c r="H11" s="77">
        <f>+H13</f>
        <v>2359712.6</v>
      </c>
      <c r="I11" s="78"/>
      <c r="J11" s="78"/>
    </row>
    <row r="12" spans="1:10" s="17" customFormat="1">
      <c r="A12" s="68"/>
      <c r="B12" s="68"/>
      <c r="C12" s="18" t="s">
        <v>31</v>
      </c>
      <c r="D12" s="346"/>
      <c r="E12" s="340"/>
      <c r="F12" s="340"/>
      <c r="G12" s="340"/>
      <c r="H12" s="340"/>
      <c r="I12" s="78"/>
      <c r="J12" s="79"/>
    </row>
    <row r="13" spans="1:10" s="17" customFormat="1" ht="33.35">
      <c r="A13" s="80"/>
      <c r="B13" s="81"/>
      <c r="C13" s="81" t="s">
        <v>17</v>
      </c>
      <c r="D13" s="345">
        <f>SUM(E13:H13)</f>
        <v>9600000</v>
      </c>
      <c r="E13" s="77">
        <f>+E15+E35+E39+E42</f>
        <v>510400.9</v>
      </c>
      <c r="F13" s="77">
        <f t="shared" ref="F13:H13" si="0">+F15+F35+F39+F42</f>
        <v>6729886.5</v>
      </c>
      <c r="G13" s="77">
        <f t="shared" si="0"/>
        <v>0</v>
      </c>
      <c r="H13" s="77">
        <f t="shared" si="0"/>
        <v>2359712.6</v>
      </c>
      <c r="I13" s="78"/>
    </row>
    <row r="14" spans="1:10" s="17" customFormat="1">
      <c r="A14" s="80"/>
      <c r="B14" s="80"/>
      <c r="C14" s="80" t="s">
        <v>32</v>
      </c>
      <c r="D14" s="82"/>
      <c r="E14" s="82"/>
      <c r="F14" s="82"/>
      <c r="G14" s="82"/>
      <c r="H14" s="82"/>
    </row>
    <row r="15" spans="1:10" ht="33.35">
      <c r="A15" s="18" t="s">
        <v>102</v>
      </c>
      <c r="B15" s="16" t="s">
        <v>103</v>
      </c>
      <c r="C15" s="23" t="s">
        <v>82</v>
      </c>
      <c r="D15" s="77">
        <f>SUM(E15:H15)</f>
        <v>829886.50000000012</v>
      </c>
      <c r="E15" s="347">
        <f>+E17+E33</f>
        <v>0</v>
      </c>
      <c r="F15" s="347">
        <f t="shared" ref="F15:H15" si="1">+F17+F33</f>
        <v>829886.50000000012</v>
      </c>
      <c r="G15" s="347">
        <f t="shared" si="1"/>
        <v>0</v>
      </c>
      <c r="H15" s="347">
        <f t="shared" si="1"/>
        <v>0</v>
      </c>
      <c r="I15" s="17"/>
      <c r="J15" s="17"/>
    </row>
    <row r="16" spans="1:10">
      <c r="A16" s="26"/>
      <c r="B16" s="26"/>
      <c r="C16" s="27" t="s">
        <v>6</v>
      </c>
      <c r="D16" s="348"/>
      <c r="E16" s="349"/>
      <c r="F16" s="350"/>
      <c r="G16" s="350"/>
      <c r="H16" s="350"/>
      <c r="I16" s="28"/>
      <c r="J16" s="28"/>
    </row>
    <row r="17" spans="1:10">
      <c r="A17" s="43"/>
      <c r="B17" s="43"/>
      <c r="C17" s="24" t="s">
        <v>104</v>
      </c>
      <c r="D17" s="351">
        <f>SUM(E17:H17)</f>
        <v>742352.80000000016</v>
      </c>
      <c r="E17" s="353">
        <f>SUM(E18:E32)</f>
        <v>0</v>
      </c>
      <c r="F17" s="353">
        <f>SUM(F18:F32)</f>
        <v>742352.80000000016</v>
      </c>
      <c r="G17" s="353">
        <f t="shared" ref="G17:H17" si="2">SUM(G18:G32)</f>
        <v>0</v>
      </c>
      <c r="H17" s="353">
        <f t="shared" si="2"/>
        <v>0</v>
      </c>
      <c r="I17" s="29"/>
      <c r="J17" s="29"/>
    </row>
    <row r="18" spans="1:10" ht="35.5">
      <c r="A18" s="239"/>
      <c r="B18" s="239"/>
      <c r="C18" s="105" t="s">
        <v>105</v>
      </c>
      <c r="D18" s="352">
        <f t="shared" ref="D18:D32" si="3">+E18+F18+G18+H18</f>
        <v>4368.8999999999996</v>
      </c>
      <c r="E18" s="352"/>
      <c r="F18" s="352">
        <v>4368.8999999999996</v>
      </c>
      <c r="G18" s="352"/>
      <c r="H18" s="352"/>
      <c r="I18" s="106"/>
      <c r="J18" s="106"/>
    </row>
    <row r="19" spans="1:10" ht="35.5">
      <c r="A19" s="240"/>
      <c r="B19" s="240"/>
      <c r="C19" s="105" t="s">
        <v>106</v>
      </c>
      <c r="D19" s="352">
        <f t="shared" si="3"/>
        <v>158974.6</v>
      </c>
      <c r="E19" s="352"/>
      <c r="F19" s="352">
        <v>158974.6</v>
      </c>
      <c r="G19" s="352"/>
      <c r="H19" s="352"/>
      <c r="I19" s="106"/>
      <c r="J19" s="106"/>
    </row>
    <row r="20" spans="1:10" ht="35.5">
      <c r="A20" s="240"/>
      <c r="B20" s="240"/>
      <c r="C20" s="105" t="s">
        <v>107</v>
      </c>
      <c r="D20" s="352">
        <f t="shared" si="3"/>
        <v>84059.3</v>
      </c>
      <c r="E20" s="352"/>
      <c r="F20" s="352">
        <v>84059.3</v>
      </c>
      <c r="G20" s="352"/>
      <c r="H20" s="352"/>
      <c r="I20" s="106"/>
      <c r="J20" s="106"/>
    </row>
    <row r="21" spans="1:10" ht="35.5">
      <c r="A21" s="240"/>
      <c r="B21" s="240"/>
      <c r="C21" s="105" t="s">
        <v>108</v>
      </c>
      <c r="D21" s="352">
        <f t="shared" si="3"/>
        <v>3233.5</v>
      </c>
      <c r="E21" s="352"/>
      <c r="F21" s="352">
        <v>3233.5</v>
      </c>
      <c r="G21" s="352"/>
      <c r="H21" s="352"/>
      <c r="I21" s="106"/>
      <c r="J21" s="106"/>
    </row>
    <row r="22" spans="1:10" ht="35.5">
      <c r="A22" s="240"/>
      <c r="B22" s="240"/>
      <c r="C22" s="105" t="s">
        <v>109</v>
      </c>
      <c r="D22" s="352">
        <f t="shared" si="3"/>
        <v>30898.3</v>
      </c>
      <c r="E22" s="352"/>
      <c r="F22" s="352">
        <v>30898.3</v>
      </c>
      <c r="G22" s="352"/>
      <c r="H22" s="352"/>
      <c r="I22" s="106"/>
      <c r="J22" s="106"/>
    </row>
    <row r="23" spans="1:10" ht="35.5">
      <c r="A23" s="240"/>
      <c r="B23" s="240"/>
      <c r="C23" s="105" t="s">
        <v>110</v>
      </c>
      <c r="D23" s="352">
        <f t="shared" si="3"/>
        <v>50069.7</v>
      </c>
      <c r="E23" s="352"/>
      <c r="F23" s="352">
        <v>50069.7</v>
      </c>
      <c r="G23" s="352"/>
      <c r="H23" s="352"/>
      <c r="I23" s="106"/>
      <c r="J23" s="106"/>
    </row>
    <row r="24" spans="1:10" ht="35.5">
      <c r="A24" s="240"/>
      <c r="B24" s="240"/>
      <c r="C24" s="105" t="s">
        <v>111</v>
      </c>
      <c r="D24" s="352">
        <f t="shared" si="3"/>
        <v>140090.1</v>
      </c>
      <c r="E24" s="352"/>
      <c r="F24" s="352">
        <v>140090.1</v>
      </c>
      <c r="G24" s="352"/>
      <c r="H24" s="352"/>
      <c r="I24" s="106"/>
      <c r="J24" s="106"/>
    </row>
    <row r="25" spans="1:10" ht="35.5">
      <c r="A25" s="240"/>
      <c r="B25" s="240"/>
      <c r="C25" s="105" t="s">
        <v>112</v>
      </c>
      <c r="D25" s="352">
        <f t="shared" si="3"/>
        <v>33947.300000000003</v>
      </c>
      <c r="E25" s="352"/>
      <c r="F25" s="352">
        <v>33947.300000000003</v>
      </c>
      <c r="G25" s="352"/>
      <c r="H25" s="352"/>
      <c r="I25" s="106"/>
      <c r="J25" s="106"/>
    </row>
    <row r="26" spans="1:10" ht="35.5">
      <c r="A26" s="240"/>
      <c r="B26" s="240"/>
      <c r="C26" s="105" t="s">
        <v>113</v>
      </c>
      <c r="D26" s="352">
        <f t="shared" si="3"/>
        <v>18007.099999999999</v>
      </c>
      <c r="E26" s="352"/>
      <c r="F26" s="352">
        <v>18007.099999999999</v>
      </c>
      <c r="G26" s="352"/>
      <c r="H26" s="352"/>
      <c r="I26" s="106"/>
      <c r="J26" s="106"/>
    </row>
    <row r="27" spans="1:10" ht="35.5">
      <c r="A27" s="240"/>
      <c r="B27" s="240"/>
      <c r="C27" s="105" t="s">
        <v>114</v>
      </c>
      <c r="D27" s="352">
        <f t="shared" si="3"/>
        <v>7193.5</v>
      </c>
      <c r="E27" s="352"/>
      <c r="F27" s="352">
        <v>7193.5</v>
      </c>
      <c r="G27" s="352"/>
      <c r="H27" s="352"/>
      <c r="I27" s="106"/>
      <c r="J27" s="106"/>
    </row>
    <row r="28" spans="1:10" ht="35.5">
      <c r="A28" s="240"/>
      <c r="B28" s="240"/>
      <c r="C28" s="105" t="s">
        <v>115</v>
      </c>
      <c r="D28" s="352">
        <f t="shared" si="3"/>
        <v>98930.6</v>
      </c>
      <c r="E28" s="352"/>
      <c r="F28" s="352">
        <v>98930.6</v>
      </c>
      <c r="G28" s="352"/>
      <c r="H28" s="352"/>
      <c r="I28" s="106"/>
      <c r="J28" s="106"/>
    </row>
    <row r="29" spans="1:10" ht="35.5">
      <c r="A29" s="240"/>
      <c r="B29" s="240"/>
      <c r="C29" s="105" t="s">
        <v>116</v>
      </c>
      <c r="D29" s="352">
        <f t="shared" si="3"/>
        <v>4978</v>
      </c>
      <c r="E29" s="352"/>
      <c r="F29" s="352">
        <v>4978</v>
      </c>
      <c r="G29" s="352"/>
      <c r="H29" s="352"/>
      <c r="I29" s="106"/>
      <c r="J29" s="106"/>
    </row>
    <row r="30" spans="1:10" ht="35.5">
      <c r="A30" s="240"/>
      <c r="B30" s="240"/>
      <c r="C30" s="105" t="s">
        <v>117</v>
      </c>
      <c r="D30" s="352">
        <f t="shared" si="3"/>
        <v>11209.8</v>
      </c>
      <c r="E30" s="352"/>
      <c r="F30" s="352">
        <v>11209.8</v>
      </c>
      <c r="G30" s="352"/>
      <c r="H30" s="352"/>
      <c r="I30" s="106"/>
      <c r="J30" s="106"/>
    </row>
    <row r="31" spans="1:10" ht="35.5">
      <c r="A31" s="240"/>
      <c r="B31" s="240"/>
      <c r="C31" s="105" t="s">
        <v>118</v>
      </c>
      <c r="D31" s="352">
        <f t="shared" si="3"/>
        <v>36153.300000000003</v>
      </c>
      <c r="E31" s="352"/>
      <c r="F31" s="352">
        <v>36153.300000000003</v>
      </c>
      <c r="G31" s="352"/>
      <c r="H31" s="352"/>
      <c r="I31" s="106"/>
      <c r="J31" s="106"/>
    </row>
    <row r="32" spans="1:10" ht="35.5">
      <c r="A32" s="241"/>
      <c r="B32" s="241"/>
      <c r="C32" s="105" t="s">
        <v>119</v>
      </c>
      <c r="D32" s="352">
        <f t="shared" si="3"/>
        <v>60238.8</v>
      </c>
      <c r="E32" s="352"/>
      <c r="F32" s="352">
        <v>60238.8</v>
      </c>
      <c r="G32" s="352"/>
      <c r="H32" s="352"/>
      <c r="I32" s="106"/>
      <c r="J32" s="106"/>
    </row>
    <row r="33" spans="1:10">
      <c r="A33" s="43"/>
      <c r="B33" s="43"/>
      <c r="C33" s="24" t="s">
        <v>169</v>
      </c>
      <c r="D33" s="351">
        <f>SUM(E33:H33)</f>
        <v>87533.7</v>
      </c>
      <c r="E33" s="353">
        <f>+E34</f>
        <v>0</v>
      </c>
      <c r="F33" s="353">
        <f t="shared" ref="F33:H33" si="4">+F34</f>
        <v>87533.7</v>
      </c>
      <c r="G33" s="353">
        <f t="shared" si="4"/>
        <v>0</v>
      </c>
      <c r="H33" s="353">
        <f t="shared" si="4"/>
        <v>0</v>
      </c>
      <c r="I33" s="29"/>
      <c r="J33" s="29"/>
    </row>
    <row r="34" spans="1:10" ht="35.5">
      <c r="A34" s="196"/>
      <c r="B34" s="196"/>
      <c r="C34" s="131" t="s">
        <v>170</v>
      </c>
      <c r="D34" s="352">
        <f t="shared" ref="D34" si="5">+E34+F34+G34+H34</f>
        <v>87533.7</v>
      </c>
      <c r="E34" s="352"/>
      <c r="F34" s="352">
        <f>+'Հավելված N 10'!I25+'Հավելված N 10'!I27+'Հավելված N 10'!I28</f>
        <v>87533.7</v>
      </c>
      <c r="G34" s="352"/>
      <c r="H34" s="352"/>
      <c r="I34" s="106"/>
      <c r="J34" s="106"/>
    </row>
    <row r="35" spans="1:10" ht="33.35">
      <c r="A35" s="18">
        <v>1236</v>
      </c>
      <c r="B35" s="16">
        <v>32003</v>
      </c>
      <c r="C35" s="23" t="s">
        <v>96</v>
      </c>
      <c r="D35" s="77">
        <f>SUM(E35:H35)</f>
        <v>510400.9</v>
      </c>
      <c r="E35" s="347">
        <f>+E37</f>
        <v>510400.9</v>
      </c>
      <c r="F35" s="347">
        <f t="shared" ref="F35:H35" si="6">+F37</f>
        <v>0</v>
      </c>
      <c r="G35" s="347">
        <f t="shared" si="6"/>
        <v>0</v>
      </c>
      <c r="H35" s="347">
        <f t="shared" si="6"/>
        <v>0</v>
      </c>
      <c r="I35" s="17"/>
      <c r="J35" s="17"/>
    </row>
    <row r="36" spans="1:10">
      <c r="A36" s="26"/>
      <c r="B36" s="26"/>
      <c r="C36" s="27" t="s">
        <v>6</v>
      </c>
      <c r="D36" s="348"/>
      <c r="E36" s="349"/>
      <c r="F36" s="350"/>
      <c r="G36" s="350"/>
      <c r="H36" s="350"/>
      <c r="I36" s="28"/>
      <c r="J36" s="28"/>
    </row>
    <row r="37" spans="1:10">
      <c r="A37" s="43"/>
      <c r="B37" s="43"/>
      <c r="C37" s="24" t="s">
        <v>166</v>
      </c>
      <c r="D37" s="351">
        <f>SUM(E37:H37)</f>
        <v>510400.9</v>
      </c>
      <c r="E37" s="351">
        <f>+E38</f>
        <v>510400.9</v>
      </c>
      <c r="F37" s="353">
        <f t="shared" ref="F37:H37" si="7">+F38</f>
        <v>0</v>
      </c>
      <c r="G37" s="353">
        <f t="shared" si="7"/>
        <v>0</v>
      </c>
      <c r="H37" s="353">
        <f t="shared" si="7"/>
        <v>0</v>
      </c>
      <c r="I37" s="29"/>
      <c r="J37" s="29"/>
    </row>
    <row r="38" spans="1:10">
      <c r="A38" s="336"/>
      <c r="B38" s="336"/>
      <c r="C38" s="105" t="s">
        <v>167</v>
      </c>
      <c r="D38" s="352">
        <f t="shared" ref="D38" si="8">+E38+F38+G38+H38</f>
        <v>510400.9</v>
      </c>
      <c r="E38" s="352">
        <f>+'Հավելված N 10'!I17+'Հավելված N 10'!I19</f>
        <v>510400.9</v>
      </c>
      <c r="F38" s="352"/>
      <c r="G38" s="352"/>
      <c r="H38" s="352"/>
      <c r="I38" s="106"/>
      <c r="J38" s="106"/>
    </row>
    <row r="39" spans="1:10" ht="33.35">
      <c r="A39" s="18">
        <v>1236</v>
      </c>
      <c r="B39" s="16">
        <v>32004</v>
      </c>
      <c r="C39" s="23" t="s">
        <v>98</v>
      </c>
      <c r="D39" s="77">
        <f>SUM(E39:H39)</f>
        <v>5900000</v>
      </c>
      <c r="E39" s="347">
        <f>+E41</f>
        <v>0</v>
      </c>
      <c r="F39" s="347">
        <f t="shared" ref="F39:H39" si="9">+F41</f>
        <v>5900000</v>
      </c>
      <c r="G39" s="347">
        <f t="shared" si="9"/>
        <v>0</v>
      </c>
      <c r="H39" s="347">
        <f t="shared" si="9"/>
        <v>0</v>
      </c>
      <c r="I39" s="17"/>
      <c r="J39" s="17"/>
    </row>
    <row r="40" spans="1:10">
      <c r="A40" s="26"/>
      <c r="B40" s="26"/>
      <c r="C40" s="27" t="s">
        <v>6</v>
      </c>
      <c r="D40" s="348"/>
      <c r="E40" s="349"/>
      <c r="F40" s="350"/>
      <c r="G40" s="350"/>
      <c r="H40" s="350"/>
      <c r="I40" s="28"/>
      <c r="J40" s="28"/>
    </row>
    <row r="41" spans="1:10" ht="33.35">
      <c r="A41" s="43"/>
      <c r="B41" s="43"/>
      <c r="C41" s="24" t="s">
        <v>98</v>
      </c>
      <c r="D41" s="351">
        <f>SUM(E41:H41)</f>
        <v>5900000</v>
      </c>
      <c r="E41" s="351"/>
      <c r="F41" s="351">
        <f>+'Հավելված N 6'!G43</f>
        <v>5900000</v>
      </c>
      <c r="G41" s="353">
        <v>0</v>
      </c>
      <c r="H41" s="353">
        <v>0</v>
      </c>
      <c r="I41" s="29"/>
      <c r="J41" s="29"/>
    </row>
    <row r="42" spans="1:10" ht="50">
      <c r="A42" s="18">
        <v>1236</v>
      </c>
      <c r="B42" s="16">
        <v>32006</v>
      </c>
      <c r="C42" s="23" t="s">
        <v>99</v>
      </c>
      <c r="D42" s="77">
        <f>SUM(E42:H42)</f>
        <v>2359712.6</v>
      </c>
      <c r="E42" s="347">
        <f>+E44</f>
        <v>0</v>
      </c>
      <c r="F42" s="347">
        <f t="shared" ref="F42:H42" si="10">+F44</f>
        <v>0</v>
      </c>
      <c r="G42" s="347">
        <f t="shared" si="10"/>
        <v>0</v>
      </c>
      <c r="H42" s="347">
        <f t="shared" si="10"/>
        <v>2359712.6</v>
      </c>
      <c r="I42" s="17"/>
      <c r="J42" s="17"/>
    </row>
    <row r="43" spans="1:10">
      <c r="A43" s="26"/>
      <c r="B43" s="26"/>
      <c r="C43" s="27" t="s">
        <v>6</v>
      </c>
      <c r="D43" s="348"/>
      <c r="E43" s="349"/>
      <c r="F43" s="350"/>
      <c r="G43" s="350"/>
      <c r="H43" s="350"/>
      <c r="I43" s="28"/>
      <c r="J43" s="28"/>
    </row>
    <row r="44" spans="1:10" ht="50">
      <c r="A44" s="43"/>
      <c r="B44" s="43"/>
      <c r="C44" s="24" t="s">
        <v>99</v>
      </c>
      <c r="D44" s="351">
        <f>SUM(E44:H44)</f>
        <v>2359712.6</v>
      </c>
      <c r="E44" s="353">
        <v>0</v>
      </c>
      <c r="F44" s="353">
        <v>0</v>
      </c>
      <c r="G44" s="353">
        <v>0</v>
      </c>
      <c r="H44" s="351">
        <f>+'Հավելված N 6'!G46</f>
        <v>2359712.6</v>
      </c>
      <c r="I44" s="29"/>
      <c r="J44" s="29"/>
    </row>
  </sheetData>
  <mergeCells count="11">
    <mergeCell ref="F1:H1"/>
    <mergeCell ref="F2:H2"/>
    <mergeCell ref="F3:H3"/>
    <mergeCell ref="A5:H6"/>
    <mergeCell ref="G8:H8"/>
    <mergeCell ref="A18:A32"/>
    <mergeCell ref="B18:B32"/>
    <mergeCell ref="E9:H9"/>
    <mergeCell ref="A9:B9"/>
    <mergeCell ref="D9:D10"/>
    <mergeCell ref="C9:C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48"/>
  <sheetViews>
    <sheetView topLeftCell="B34" zoomScale="84" zoomScaleNormal="84" workbookViewId="0">
      <selection activeCell="E36" sqref="E36"/>
    </sheetView>
  </sheetViews>
  <sheetFormatPr defaultColWidth="9.09765625" defaultRowHeight="17.75"/>
  <cols>
    <col min="1" max="3" width="9.09765625" style="46"/>
    <col min="4" max="4" width="54.19921875" style="46" customWidth="1"/>
    <col min="5" max="5" width="22.8984375" style="62" bestFit="1" customWidth="1"/>
    <col min="6" max="6" width="22.8984375" style="62" customWidth="1"/>
    <col min="7" max="7" width="22.8984375" style="62" bestFit="1" customWidth="1"/>
    <col min="8" max="8" width="20.69921875" style="194" customWidth="1"/>
    <col min="9" max="9" width="19.296875" style="46" customWidth="1"/>
    <col min="10" max="10" width="20" style="46" customWidth="1"/>
    <col min="11" max="16384" width="9.09765625" style="46"/>
  </cols>
  <sheetData>
    <row r="1" spans="1:11" s="63" customFormat="1" ht="25.55" customHeight="1">
      <c r="E1" s="90"/>
      <c r="F1" s="259" t="s">
        <v>91</v>
      </c>
      <c r="G1" s="259"/>
      <c r="H1" s="193"/>
    </row>
    <row r="2" spans="1:11" s="33" customFormat="1" ht="17.899999999999999" customHeight="1">
      <c r="D2" s="64"/>
      <c r="E2" s="260" t="s">
        <v>53</v>
      </c>
      <c r="F2" s="260"/>
      <c r="G2" s="260"/>
      <c r="H2" s="107"/>
    </row>
    <row r="3" spans="1:11" s="33" customFormat="1">
      <c r="D3" s="64"/>
      <c r="E3" s="91"/>
      <c r="F3" s="260" t="s">
        <v>19</v>
      </c>
      <c r="G3" s="260"/>
      <c r="H3" s="107"/>
    </row>
    <row r="4" spans="1:11" s="33" customFormat="1" ht="13.7" customHeight="1">
      <c r="D4" s="64"/>
      <c r="E4" s="65"/>
      <c r="F4" s="65"/>
      <c r="G4" s="65"/>
      <c r="H4" s="107"/>
    </row>
    <row r="5" spans="1:11" s="33" customFormat="1" ht="13.7" customHeight="1">
      <c r="D5" s="64"/>
      <c r="E5" s="65"/>
      <c r="F5" s="65"/>
      <c r="G5" s="65"/>
      <c r="H5" s="107"/>
    </row>
    <row r="6" spans="1:11" s="33" customFormat="1" ht="85.7" customHeight="1">
      <c r="B6" s="261" t="s">
        <v>100</v>
      </c>
      <c r="C6" s="261"/>
      <c r="D6" s="261"/>
      <c r="E6" s="261"/>
      <c r="F6" s="261"/>
      <c r="G6" s="261"/>
      <c r="H6" s="107"/>
    </row>
    <row r="7" spans="1:11" s="33" customFormat="1">
      <c r="E7" s="66"/>
      <c r="F7" s="66"/>
      <c r="G7" s="66"/>
      <c r="H7" s="107"/>
    </row>
    <row r="8" spans="1:11" s="33" customFormat="1">
      <c r="E8" s="67"/>
      <c r="F8" s="67"/>
      <c r="G8" s="67" t="s">
        <v>9</v>
      </c>
      <c r="H8" s="107"/>
    </row>
    <row r="9" spans="1:11" s="33" customFormat="1" ht="41.65" customHeight="1">
      <c r="B9" s="245" t="s">
        <v>23</v>
      </c>
      <c r="C9" s="246"/>
      <c r="D9" s="249" t="s">
        <v>24</v>
      </c>
      <c r="E9" s="262" t="s">
        <v>121</v>
      </c>
      <c r="F9" s="263"/>
      <c r="G9" s="264"/>
      <c r="H9" s="107"/>
    </row>
    <row r="10" spans="1:11" s="33" customFormat="1" ht="88.55" customHeight="1">
      <c r="B10" s="68" t="s">
        <v>14</v>
      </c>
      <c r="C10" s="68" t="s">
        <v>15</v>
      </c>
      <c r="D10" s="250"/>
      <c r="E10" s="69" t="s">
        <v>34</v>
      </c>
      <c r="F10" s="69" t="s">
        <v>2</v>
      </c>
      <c r="G10" s="69" t="s">
        <v>3</v>
      </c>
      <c r="H10" s="176"/>
    </row>
    <row r="11" spans="1:11" s="33" customFormat="1" ht="33.35">
      <c r="B11" s="68"/>
      <c r="C11" s="68"/>
      <c r="D11" s="70" t="s">
        <v>17</v>
      </c>
      <c r="E11" s="77">
        <f>+E13+E37+E43+E46</f>
        <v>742352.80000000016</v>
      </c>
      <c r="F11" s="77">
        <f t="shared" ref="F11:G11" si="0">+F13+F37+F43+F46</f>
        <v>8705273.9000000004</v>
      </c>
      <c r="G11" s="77">
        <f t="shared" si="0"/>
        <v>9600000</v>
      </c>
      <c r="H11" s="107"/>
    </row>
    <row r="12" spans="1:11" s="33" customFormat="1">
      <c r="B12" s="68"/>
      <c r="C12" s="68"/>
      <c r="D12" s="83" t="s">
        <v>33</v>
      </c>
      <c r="E12" s="340"/>
      <c r="F12" s="340"/>
      <c r="G12" s="340"/>
      <c r="H12" s="107"/>
    </row>
    <row r="13" spans="1:11" s="104" customFormat="1" ht="33.35">
      <c r="A13" s="110"/>
      <c r="B13" s="18" t="s">
        <v>102</v>
      </c>
      <c r="C13" s="16" t="s">
        <v>103</v>
      </c>
      <c r="D13" s="23" t="s">
        <v>82</v>
      </c>
      <c r="E13" s="77">
        <f>+E15+E33</f>
        <v>742352.80000000016</v>
      </c>
      <c r="F13" s="77">
        <f t="shared" ref="F13:G13" si="1">+F15+F33</f>
        <v>794873.00000000012</v>
      </c>
      <c r="G13" s="77">
        <f t="shared" si="1"/>
        <v>829886.50000000012</v>
      </c>
      <c r="H13" s="107"/>
      <c r="I13" s="110"/>
      <c r="J13" s="110"/>
      <c r="K13" s="110"/>
    </row>
    <row r="14" spans="1:11" s="104" customFormat="1">
      <c r="A14" s="110"/>
      <c r="B14" s="111"/>
      <c r="C14" s="111"/>
      <c r="D14" s="47" t="s">
        <v>16</v>
      </c>
      <c r="E14" s="341"/>
      <c r="F14" s="341"/>
      <c r="G14" s="341"/>
      <c r="H14" s="107"/>
      <c r="I14" s="110"/>
      <c r="J14" s="110"/>
      <c r="K14" s="110"/>
    </row>
    <row r="15" spans="1:11" s="104" customFormat="1" ht="33.35">
      <c r="A15" s="110"/>
      <c r="B15" s="31"/>
      <c r="C15" s="31"/>
      <c r="D15" s="109" t="s">
        <v>120</v>
      </c>
      <c r="E15" s="342">
        <f>+E17</f>
        <v>742352.80000000016</v>
      </c>
      <c r="F15" s="342">
        <f t="shared" ref="F15:G15" si="2">+F17</f>
        <v>742352.80000000016</v>
      </c>
      <c r="G15" s="342">
        <f t="shared" si="2"/>
        <v>742352.80000000016</v>
      </c>
      <c r="H15" s="107"/>
      <c r="I15" s="110"/>
      <c r="J15" s="110"/>
      <c r="K15" s="110"/>
    </row>
    <row r="16" spans="1:11" s="104" customFormat="1">
      <c r="A16" s="110"/>
      <c r="B16" s="111"/>
      <c r="C16" s="111"/>
      <c r="D16" s="47" t="s">
        <v>94</v>
      </c>
      <c r="E16" s="341"/>
      <c r="F16" s="341"/>
      <c r="G16" s="341"/>
      <c r="H16" s="107"/>
      <c r="I16" s="110"/>
      <c r="J16" s="110"/>
      <c r="K16" s="110"/>
    </row>
    <row r="17" spans="2:8" s="110" customFormat="1">
      <c r="B17" s="129"/>
      <c r="C17" s="129"/>
      <c r="D17" s="130" t="s">
        <v>104</v>
      </c>
      <c r="E17" s="343">
        <f>SUM(E18:E32)</f>
        <v>742352.80000000016</v>
      </c>
      <c r="F17" s="343">
        <f t="shared" ref="F17:G17" si="3">SUM(F18:F32)</f>
        <v>742352.80000000016</v>
      </c>
      <c r="G17" s="343">
        <f t="shared" si="3"/>
        <v>742352.80000000016</v>
      </c>
      <c r="H17" s="107"/>
    </row>
    <row r="18" spans="2:8" s="110" customFormat="1" ht="35.5">
      <c r="B18" s="256"/>
      <c r="C18" s="256"/>
      <c r="D18" s="131" t="str">
        <f>+'Հավելված N 5'!C18</f>
        <v>Կենտրոն վարչական շրջանի հ.15 մանկապարտեզի բակի բարեկարգում</v>
      </c>
      <c r="E18" s="344">
        <f>+G18</f>
        <v>4368.8999999999996</v>
      </c>
      <c r="F18" s="344">
        <f>+G18</f>
        <v>4368.8999999999996</v>
      </c>
      <c r="G18" s="344">
        <f>+'Հավելված N 5'!D18</f>
        <v>4368.8999999999996</v>
      </c>
      <c r="H18" s="107"/>
    </row>
    <row r="19" spans="2:8" s="110" customFormat="1" ht="35.5">
      <c r="B19" s="257"/>
      <c r="C19" s="257"/>
      <c r="D19" s="131" t="str">
        <f>+'Հավելված N 5'!C19</f>
        <v>Աջափնյակ վարչական շրջանի հ.47 մանկապարտեզի բակի բարեկարգում</v>
      </c>
      <c r="E19" s="344">
        <f t="shared" ref="E19:E32" si="4">+G19</f>
        <v>158974.6</v>
      </c>
      <c r="F19" s="344">
        <f t="shared" ref="F19:F32" si="5">+G19</f>
        <v>158974.6</v>
      </c>
      <c r="G19" s="344">
        <f>+'Հավելված N 5'!D19</f>
        <v>158974.6</v>
      </c>
      <c r="H19" s="107"/>
    </row>
    <row r="20" spans="2:8" s="110" customFormat="1" ht="35.5">
      <c r="B20" s="257"/>
      <c r="C20" s="257"/>
      <c r="D20" s="131" t="str">
        <f>+'Հավելված N 5'!C20</f>
        <v>Դավթաշեն վարչական շրջանի հ.61 մանկապարտեզի  բակի բարեկարգում</v>
      </c>
      <c r="E20" s="344">
        <f t="shared" si="4"/>
        <v>84059.3</v>
      </c>
      <c r="F20" s="344">
        <f t="shared" si="5"/>
        <v>84059.3</v>
      </c>
      <c r="G20" s="344">
        <f>+'Հավելված N 5'!D20</f>
        <v>84059.3</v>
      </c>
      <c r="H20" s="107"/>
    </row>
    <row r="21" spans="2:8" s="110" customFormat="1" ht="35.5">
      <c r="B21" s="257"/>
      <c r="C21" s="257"/>
      <c r="D21" s="131" t="str">
        <f>+'Հավելված N 5'!C21</f>
        <v>Էրեբունի վարչական շրջանի հ.63 մանկապարտեզի  բակի բարեկարգում</v>
      </c>
      <c r="E21" s="344">
        <f t="shared" si="4"/>
        <v>3233.5</v>
      </c>
      <c r="F21" s="344">
        <f t="shared" si="5"/>
        <v>3233.5</v>
      </c>
      <c r="G21" s="344">
        <f>+'Հավելված N 5'!D21</f>
        <v>3233.5</v>
      </c>
      <c r="H21" s="107"/>
    </row>
    <row r="22" spans="2:8" s="110" customFormat="1" ht="35.5">
      <c r="B22" s="257"/>
      <c r="C22" s="257"/>
      <c r="D22" s="131" t="str">
        <f>+'Հավելված N 5'!C22</f>
        <v xml:space="preserve">Մալաթիա-Սեբաստիա վարչական շրջանի հ.76 մանկապարտեզի  բակի բարեկարգում </v>
      </c>
      <c r="E22" s="344">
        <f t="shared" si="4"/>
        <v>30898.3</v>
      </c>
      <c r="F22" s="344">
        <f t="shared" si="5"/>
        <v>30898.3</v>
      </c>
      <c r="G22" s="344">
        <f>+'Հավելված N 5'!D22</f>
        <v>30898.3</v>
      </c>
      <c r="H22" s="107"/>
    </row>
    <row r="23" spans="2:8" s="110" customFormat="1" ht="35.5">
      <c r="B23" s="257"/>
      <c r="C23" s="257"/>
      <c r="D23" s="131" t="str">
        <f>+'Հավելված N 5'!C23</f>
        <v xml:space="preserve">Մալաթիա-Սեբաստիա վարչական շրջանի հ.77 մանկապարտեզի  բակի բարեկարգում </v>
      </c>
      <c r="E23" s="344">
        <f t="shared" si="4"/>
        <v>50069.7</v>
      </c>
      <c r="F23" s="344">
        <f t="shared" si="5"/>
        <v>50069.7</v>
      </c>
      <c r="G23" s="344">
        <f>+'Հավելված N 5'!D23</f>
        <v>50069.7</v>
      </c>
      <c r="H23" s="107"/>
    </row>
    <row r="24" spans="2:8" s="110" customFormat="1" ht="35.5">
      <c r="B24" s="257"/>
      <c r="C24" s="257"/>
      <c r="D24" s="131" t="str">
        <f>+'Հավելված N 5'!C24</f>
        <v xml:space="preserve">Մալաթիա-Սեբաստիա վարչական շրջանի հ.81 մանկապարտեզի  բակի բարեկարգում </v>
      </c>
      <c r="E24" s="344">
        <f t="shared" si="4"/>
        <v>140090.1</v>
      </c>
      <c r="F24" s="344">
        <f t="shared" si="5"/>
        <v>140090.1</v>
      </c>
      <c r="G24" s="344">
        <f>+'Հավելված N 5'!D24</f>
        <v>140090.1</v>
      </c>
      <c r="H24" s="107"/>
    </row>
    <row r="25" spans="2:8" s="110" customFormat="1" ht="35.5">
      <c r="B25" s="257"/>
      <c r="C25" s="257"/>
      <c r="D25" s="131" t="str">
        <f>+'Հավելված N 5'!C25</f>
        <v xml:space="preserve">Մալաթիա-Սեբաստիա վարչական շրջանի հ.82 մանկապարտեզի  բակի բարեկարգում </v>
      </c>
      <c r="E25" s="344">
        <f t="shared" si="4"/>
        <v>33947.300000000003</v>
      </c>
      <c r="F25" s="344">
        <f t="shared" si="5"/>
        <v>33947.300000000003</v>
      </c>
      <c r="G25" s="344">
        <f>+'Հավելված N 5'!D25</f>
        <v>33947.300000000003</v>
      </c>
      <c r="H25" s="107"/>
    </row>
    <row r="26" spans="2:8" s="110" customFormat="1" ht="35.5">
      <c r="B26" s="257"/>
      <c r="C26" s="257"/>
      <c r="D26" s="131" t="str">
        <f>+'Հավելված N 5'!C26</f>
        <v>Մալաթիա-Սեբաստիա վարչական շրջանի հ.88 մանկապարտեզի  բակի բարեկարգում</v>
      </c>
      <c r="E26" s="344">
        <f t="shared" si="4"/>
        <v>18007.099999999999</v>
      </c>
      <c r="F26" s="344">
        <f t="shared" si="5"/>
        <v>18007.099999999999</v>
      </c>
      <c r="G26" s="344">
        <f>+'Հավելված N 5'!D26</f>
        <v>18007.099999999999</v>
      </c>
      <c r="H26" s="107"/>
    </row>
    <row r="27" spans="2:8" s="110" customFormat="1" ht="35.5">
      <c r="B27" s="257"/>
      <c r="C27" s="257"/>
      <c r="D27" s="131" t="str">
        <f>+'Հավելված N 5'!C27</f>
        <v>Մալաթիա-Սեբաստիա վարչական շրջանի հ.90 մանկապարտեզի  բակի բարեկարգում</v>
      </c>
      <c r="E27" s="344">
        <f t="shared" si="4"/>
        <v>7193.5</v>
      </c>
      <c r="F27" s="344">
        <f t="shared" si="5"/>
        <v>7193.5</v>
      </c>
      <c r="G27" s="344">
        <f>+'Հավելված N 5'!D27</f>
        <v>7193.5</v>
      </c>
      <c r="H27" s="107"/>
    </row>
    <row r="28" spans="2:8" s="110" customFormat="1" ht="35.5">
      <c r="B28" s="257"/>
      <c r="C28" s="257"/>
      <c r="D28" s="131" t="str">
        <f>+'Հավելված N 5'!C28</f>
        <v>Նոր Նորք վարչական շրջանի հ.109 մանկապարտեզի  բակի բարեկարգում</v>
      </c>
      <c r="E28" s="344">
        <f t="shared" si="4"/>
        <v>98930.6</v>
      </c>
      <c r="F28" s="344">
        <f t="shared" si="5"/>
        <v>98930.6</v>
      </c>
      <c r="G28" s="344">
        <f>+'Հավելված N 5'!D28</f>
        <v>98930.6</v>
      </c>
      <c r="H28" s="107"/>
    </row>
    <row r="29" spans="2:8" s="110" customFormat="1" ht="35.5">
      <c r="B29" s="257"/>
      <c r="C29" s="257"/>
      <c r="D29" s="131" t="str">
        <f>+'Հավելված N 5'!C29</f>
        <v>Նոր Նորք վարչական շրջանի հ.110 մանկապարտեզի  բակի բարեկարգում</v>
      </c>
      <c r="E29" s="344">
        <f t="shared" si="4"/>
        <v>4978</v>
      </c>
      <c r="F29" s="344">
        <f t="shared" si="5"/>
        <v>4978</v>
      </c>
      <c r="G29" s="344">
        <f>+'Հավելված N 5'!D29</f>
        <v>4978</v>
      </c>
      <c r="H29" s="107"/>
    </row>
    <row r="30" spans="2:8" s="110" customFormat="1" ht="35.5">
      <c r="B30" s="257"/>
      <c r="C30" s="257"/>
      <c r="D30" s="131" t="str">
        <f>+'Հավելված N 5'!C30</f>
        <v>Շենգավիթ վարչական շրջանի հ.135 մանկապարտեզի  բակի բարեկարգում</v>
      </c>
      <c r="E30" s="344">
        <f t="shared" si="4"/>
        <v>11209.8</v>
      </c>
      <c r="F30" s="344">
        <f t="shared" si="5"/>
        <v>11209.8</v>
      </c>
      <c r="G30" s="344">
        <f>+'Հավելված N 5'!D30</f>
        <v>11209.8</v>
      </c>
      <c r="H30" s="107"/>
    </row>
    <row r="31" spans="2:8" s="110" customFormat="1" ht="35.5">
      <c r="B31" s="257"/>
      <c r="C31" s="257"/>
      <c r="D31" s="131" t="str">
        <f>+'Հավելված N 5'!C31</f>
        <v>Շենգավիթ վարչական շրջանի հ.138 մանկապարտեզի  բակի բարեկարգում</v>
      </c>
      <c r="E31" s="344">
        <f t="shared" si="4"/>
        <v>36153.300000000003</v>
      </c>
      <c r="F31" s="344">
        <f t="shared" si="5"/>
        <v>36153.300000000003</v>
      </c>
      <c r="G31" s="344">
        <f>+'Հավելված N 5'!D31</f>
        <v>36153.300000000003</v>
      </c>
      <c r="H31" s="107"/>
    </row>
    <row r="32" spans="2:8" s="110" customFormat="1" ht="35.5">
      <c r="B32" s="258"/>
      <c r="C32" s="258"/>
      <c r="D32" s="131" t="str">
        <f>+'Հավելված N 5'!C32</f>
        <v>Քանաքեռ-Զեյթուն վարչական շրջանի հ.161 մանկապարտեզի  բակի բարեկարգում</v>
      </c>
      <c r="E32" s="344">
        <f t="shared" si="4"/>
        <v>60238.8</v>
      </c>
      <c r="F32" s="344">
        <f t="shared" si="5"/>
        <v>60238.8</v>
      </c>
      <c r="G32" s="344">
        <f>+'Հավելված N 5'!D32</f>
        <v>60238.8</v>
      </c>
      <c r="H32" s="107"/>
    </row>
    <row r="33" spans="1:11" s="104" customFormat="1">
      <c r="A33" s="110"/>
      <c r="B33" s="31"/>
      <c r="C33" s="31"/>
      <c r="D33" s="109" t="s">
        <v>168</v>
      </c>
      <c r="E33" s="342">
        <f>+E35</f>
        <v>0</v>
      </c>
      <c r="F33" s="342">
        <f t="shared" ref="F33:G33" si="6">+F35</f>
        <v>52520.2</v>
      </c>
      <c r="G33" s="342">
        <f t="shared" si="6"/>
        <v>87533.7</v>
      </c>
      <c r="H33" s="107"/>
      <c r="I33" s="110"/>
      <c r="J33" s="110"/>
      <c r="K33" s="110"/>
    </row>
    <row r="34" spans="1:11" s="104" customFormat="1">
      <c r="A34" s="110"/>
      <c r="B34" s="111"/>
      <c r="C34" s="111"/>
      <c r="D34" s="47" t="s">
        <v>94</v>
      </c>
      <c r="E34" s="341"/>
      <c r="F34" s="341"/>
      <c r="G34" s="341"/>
      <c r="H34" s="107"/>
      <c r="I34" s="110"/>
      <c r="J34" s="110"/>
      <c r="K34" s="110"/>
    </row>
    <row r="35" spans="1:11" s="110" customFormat="1">
      <c r="B35" s="129"/>
      <c r="C35" s="129"/>
      <c r="D35" s="130" t="s">
        <v>169</v>
      </c>
      <c r="E35" s="343">
        <f>+E36</f>
        <v>0</v>
      </c>
      <c r="F35" s="343">
        <f t="shared" ref="F35:G35" si="7">+F36</f>
        <v>52520.2</v>
      </c>
      <c r="G35" s="343">
        <f t="shared" si="7"/>
        <v>87533.7</v>
      </c>
      <c r="H35" s="107"/>
    </row>
    <row r="36" spans="1:11" s="110" customFormat="1" ht="35.5">
      <c r="B36" s="197"/>
      <c r="C36" s="197"/>
      <c r="D36" s="131" t="str">
        <f>+'Հավելված N 5'!C34</f>
        <v>Վարդենիս համայնքի Գեղամասար բնակավայրի մանկապարտեզ</v>
      </c>
      <c r="E36" s="132">
        <v>0</v>
      </c>
      <c r="F36" s="344">
        <f>+ROUND(G36*0.6,1)</f>
        <v>52520.2</v>
      </c>
      <c r="G36" s="344">
        <f>+'Հավելված N 5'!D34</f>
        <v>87533.7</v>
      </c>
      <c r="H36" s="107"/>
    </row>
    <row r="37" spans="1:11" ht="33.35">
      <c r="A37" s="33"/>
      <c r="B37" s="18">
        <v>1236</v>
      </c>
      <c r="C37" s="16">
        <v>32003</v>
      </c>
      <c r="D37" s="23" t="s">
        <v>96</v>
      </c>
      <c r="E37" s="77">
        <f>+E39</f>
        <v>0</v>
      </c>
      <c r="F37" s="77">
        <f t="shared" ref="F37:G37" si="8">+F39</f>
        <v>510400.9</v>
      </c>
      <c r="G37" s="77">
        <f t="shared" si="8"/>
        <v>510400.9</v>
      </c>
      <c r="H37" s="107"/>
      <c r="I37" s="33"/>
      <c r="J37" s="33"/>
      <c r="K37" s="33"/>
    </row>
    <row r="38" spans="1:11">
      <c r="A38" s="33"/>
      <c r="B38" s="30"/>
      <c r="C38" s="30"/>
      <c r="D38" s="47" t="s">
        <v>16</v>
      </c>
      <c r="E38" s="341"/>
      <c r="F38" s="341"/>
      <c r="G38" s="341"/>
      <c r="H38" s="107"/>
      <c r="I38" s="33"/>
      <c r="J38" s="33"/>
      <c r="K38" s="33"/>
    </row>
    <row r="39" spans="1:11" s="104" customFormat="1">
      <c r="A39" s="110"/>
      <c r="B39" s="31"/>
      <c r="C39" s="31"/>
      <c r="D39" s="109" t="s">
        <v>97</v>
      </c>
      <c r="E39" s="342">
        <f>+E41</f>
        <v>0</v>
      </c>
      <c r="F39" s="342">
        <f t="shared" ref="F39:G39" si="9">+F41</f>
        <v>510400.9</v>
      </c>
      <c r="G39" s="342">
        <f t="shared" si="9"/>
        <v>510400.9</v>
      </c>
      <c r="H39" s="107"/>
      <c r="I39" s="110"/>
      <c r="J39" s="110"/>
      <c r="K39" s="110"/>
    </row>
    <row r="40" spans="1:11" s="104" customFormat="1">
      <c r="A40" s="110"/>
      <c r="B40" s="111"/>
      <c r="C40" s="111"/>
      <c r="D40" s="47" t="s">
        <v>94</v>
      </c>
      <c r="E40" s="341"/>
      <c r="F40" s="341"/>
      <c r="G40" s="341"/>
      <c r="H40" s="107"/>
      <c r="I40" s="110"/>
      <c r="J40" s="110"/>
      <c r="K40" s="110"/>
    </row>
    <row r="41" spans="1:11" s="110" customFormat="1">
      <c r="B41" s="129"/>
      <c r="C41" s="129"/>
      <c r="D41" s="130" t="s">
        <v>166</v>
      </c>
      <c r="E41" s="343">
        <f>+E42</f>
        <v>0</v>
      </c>
      <c r="F41" s="343">
        <f t="shared" ref="F41:G41" si="10">+F42</f>
        <v>510400.9</v>
      </c>
      <c r="G41" s="343">
        <f t="shared" si="10"/>
        <v>510400.9</v>
      </c>
      <c r="H41" s="107"/>
    </row>
    <row r="42" spans="1:11" s="110" customFormat="1">
      <c r="B42" s="129"/>
      <c r="C42" s="129"/>
      <c r="D42" s="131" t="str">
        <f>+'Հավելված N 5'!C38</f>
        <v>գ. Ներքին Սասնաշենի միջնակարգ դպրոց</v>
      </c>
      <c r="E42" s="132">
        <v>0</v>
      </c>
      <c r="F42" s="344">
        <f>+G42</f>
        <v>510400.9</v>
      </c>
      <c r="G42" s="344">
        <f>+'Հավելված N 5'!D38</f>
        <v>510400.9</v>
      </c>
      <c r="H42" s="107"/>
    </row>
    <row r="43" spans="1:11" s="104" customFormat="1" ht="33.35">
      <c r="A43" s="110"/>
      <c r="B43" s="18">
        <v>1236</v>
      </c>
      <c r="C43" s="16">
        <v>32004</v>
      </c>
      <c r="D43" s="23" t="s">
        <v>98</v>
      </c>
      <c r="E43" s="77">
        <f>+E45</f>
        <v>0</v>
      </c>
      <c r="F43" s="77">
        <f t="shared" ref="F43:G43" si="11">+F45</f>
        <v>5900000</v>
      </c>
      <c r="G43" s="77">
        <f t="shared" si="11"/>
        <v>5900000</v>
      </c>
      <c r="H43" s="107"/>
      <c r="I43" s="110"/>
      <c r="J43" s="110"/>
      <c r="K43" s="110"/>
    </row>
    <row r="44" spans="1:11" s="104" customFormat="1">
      <c r="A44" s="110"/>
      <c r="B44" s="111"/>
      <c r="C44" s="111"/>
      <c r="D44" s="47" t="s">
        <v>16</v>
      </c>
      <c r="E44" s="341"/>
      <c r="F44" s="341"/>
      <c r="G44" s="341"/>
      <c r="H44" s="107"/>
      <c r="I44" s="110"/>
      <c r="J44" s="110"/>
      <c r="K44" s="110"/>
    </row>
    <row r="45" spans="1:11" s="104" customFormat="1" ht="33.35">
      <c r="A45" s="110"/>
      <c r="B45" s="31"/>
      <c r="C45" s="31"/>
      <c r="D45" s="109" t="s">
        <v>12</v>
      </c>
      <c r="E45" s="342">
        <v>0</v>
      </c>
      <c r="F45" s="342">
        <v>5900000</v>
      </c>
      <c r="G45" s="342">
        <v>5900000</v>
      </c>
      <c r="H45" s="107"/>
      <c r="I45" s="110"/>
      <c r="J45" s="110"/>
      <c r="K45" s="110"/>
    </row>
    <row r="46" spans="1:11" s="104" customFormat="1" ht="50">
      <c r="A46" s="110"/>
      <c r="B46" s="18">
        <v>1236</v>
      </c>
      <c r="C46" s="16">
        <v>32006</v>
      </c>
      <c r="D46" s="23" t="s">
        <v>99</v>
      </c>
      <c r="E46" s="77">
        <f>+E48</f>
        <v>0</v>
      </c>
      <c r="F46" s="77">
        <f t="shared" ref="F46:G46" si="12">+F48</f>
        <v>1500000</v>
      </c>
      <c r="G46" s="77">
        <f t="shared" si="12"/>
        <v>2359712.6</v>
      </c>
      <c r="H46" s="107"/>
      <c r="I46" s="110"/>
      <c r="J46" s="110"/>
      <c r="K46" s="110"/>
    </row>
    <row r="47" spans="1:11" s="104" customFormat="1">
      <c r="A47" s="110"/>
      <c r="B47" s="111"/>
      <c r="C47" s="111"/>
      <c r="D47" s="47" t="s">
        <v>16</v>
      </c>
      <c r="E47" s="341"/>
      <c r="F47" s="341"/>
      <c r="G47" s="341"/>
      <c r="H47" s="107"/>
      <c r="I47" s="110"/>
      <c r="J47" s="110"/>
      <c r="K47" s="110"/>
    </row>
    <row r="48" spans="1:11" s="104" customFormat="1" ht="33.35">
      <c r="A48" s="110"/>
      <c r="B48" s="31"/>
      <c r="C48" s="31"/>
      <c r="D48" s="109" t="s">
        <v>12</v>
      </c>
      <c r="E48" s="342">
        <v>0</v>
      </c>
      <c r="F48" s="342">
        <v>1500000</v>
      </c>
      <c r="G48" s="342">
        <f>2500000-42352.8-10400.9-87533.7</f>
        <v>2359712.6</v>
      </c>
      <c r="H48" s="107"/>
      <c r="I48" s="110"/>
      <c r="J48" s="110"/>
      <c r="K48" s="110"/>
    </row>
  </sheetData>
  <mergeCells count="9">
    <mergeCell ref="B18:B32"/>
    <mergeCell ref="C18:C32"/>
    <mergeCell ref="F1:G1"/>
    <mergeCell ref="F3:G3"/>
    <mergeCell ref="B6:G6"/>
    <mergeCell ref="B9:C9"/>
    <mergeCell ref="D9:D10"/>
    <mergeCell ref="E2:G2"/>
    <mergeCell ref="E9:G9"/>
  </mergeCells>
  <pageMargins left="0.25" right="0.25" top="0.75" bottom="0.75" header="0.3" footer="0.3"/>
  <pageSetup paperSize="9" scale="4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5"/>
  <sheetViews>
    <sheetView workbookViewId="0">
      <selection activeCell="C17" sqref="C17"/>
    </sheetView>
  </sheetViews>
  <sheetFormatPr defaultRowHeight="13.45"/>
  <cols>
    <col min="1" max="1" width="10.796875" style="181" customWidth="1"/>
    <col min="2" max="2" width="12.69921875" style="181" customWidth="1"/>
    <col min="3" max="3" width="60" style="181" customWidth="1"/>
    <col min="4" max="4" width="14.3984375" style="181" customWidth="1"/>
    <col min="5" max="16384" width="8.796875" style="181"/>
  </cols>
  <sheetData>
    <row r="1" spans="1:4" s="179" customFormat="1" ht="33.450000000000003" customHeight="1">
      <c r="A1" s="177"/>
      <c r="B1" s="178"/>
      <c r="C1" s="267" t="s">
        <v>164</v>
      </c>
      <c r="D1" s="267"/>
    </row>
    <row r="2" spans="1:4" s="179" customFormat="1" ht="14.55">
      <c r="A2" s="177"/>
      <c r="B2" s="178"/>
      <c r="C2" s="268" t="s">
        <v>54</v>
      </c>
      <c r="D2" s="268"/>
    </row>
    <row r="3" spans="1:4" s="179" customFormat="1" ht="14.55">
      <c r="A3" s="177"/>
      <c r="B3" s="178"/>
      <c r="C3" s="268" t="s">
        <v>0</v>
      </c>
      <c r="D3" s="268"/>
    </row>
    <row r="4" spans="1:4" s="179" customFormat="1" ht="14.55">
      <c r="A4" s="177"/>
      <c r="B4" s="178"/>
      <c r="C4" s="178"/>
      <c r="D4" s="180"/>
    </row>
    <row r="5" spans="1:4" s="179" customFormat="1" ht="14.55">
      <c r="A5" s="177"/>
      <c r="B5" s="177"/>
      <c r="C5" s="177"/>
      <c r="D5" s="177"/>
    </row>
    <row r="6" spans="1:4" s="179" customFormat="1" ht="32.25" customHeight="1">
      <c r="A6" s="269" t="s">
        <v>160</v>
      </c>
      <c r="B6" s="270"/>
      <c r="C6" s="270"/>
      <c r="D6" s="271"/>
    </row>
    <row r="7" spans="1:4" s="179" customFormat="1" ht="20.95" customHeight="1">
      <c r="A7" s="272"/>
      <c r="B7" s="273"/>
      <c r="C7" s="273"/>
      <c r="D7" s="274"/>
    </row>
    <row r="10" spans="1:4" ht="14.55">
      <c r="A10" s="275" t="s">
        <v>1</v>
      </c>
      <c r="B10" s="275"/>
      <c r="C10" s="276" t="s">
        <v>161</v>
      </c>
      <c r="D10" s="277" t="s">
        <v>162</v>
      </c>
    </row>
    <row r="11" spans="1:4" ht="14.55">
      <c r="A11" s="182" t="s">
        <v>4</v>
      </c>
      <c r="B11" s="182" t="s">
        <v>163</v>
      </c>
      <c r="C11" s="276"/>
      <c r="D11" s="277"/>
    </row>
    <row r="12" spans="1:4" ht="14.55">
      <c r="A12" s="265"/>
      <c r="B12" s="266"/>
      <c r="C12" s="183" t="s">
        <v>7</v>
      </c>
      <c r="D12" s="184">
        <f>+D14+D16+D18+D20+D26+D29+D42+D44+D47+D49+D51+D54</f>
        <v>742352.80000000016</v>
      </c>
    </row>
    <row r="13" spans="1:4" ht="14.55">
      <c r="A13" s="182"/>
      <c r="B13" s="185"/>
      <c r="C13" s="186" t="s">
        <v>52</v>
      </c>
      <c r="D13" s="184"/>
    </row>
    <row r="14" spans="1:4" ht="29.05">
      <c r="A14" s="187">
        <v>1236</v>
      </c>
      <c r="B14" s="188"/>
      <c r="C14" s="189" t="s">
        <v>42</v>
      </c>
      <c r="D14" s="190">
        <f>+D15</f>
        <v>742352.80000000016</v>
      </c>
    </row>
    <row r="15" spans="1:4" ht="29.05">
      <c r="A15" s="191"/>
      <c r="B15" s="185">
        <v>32002</v>
      </c>
      <c r="C15" s="186" t="s">
        <v>82</v>
      </c>
      <c r="D15" s="192">
        <f>+'Հավելված N 6'!G15</f>
        <v>742352.80000000016</v>
      </c>
    </row>
  </sheetData>
  <mergeCells count="8">
    <mergeCell ref="A12:B12"/>
    <mergeCell ref="C1:D1"/>
    <mergeCell ref="C2:D2"/>
    <mergeCell ref="C3:D3"/>
    <mergeCell ref="A6:D7"/>
    <mergeCell ref="A10:B10"/>
    <mergeCell ref="C10:C11"/>
    <mergeCell ref="D10:D1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B34"/>
  <sheetViews>
    <sheetView topLeftCell="A25" zoomScale="70" zoomScaleNormal="70" workbookViewId="0">
      <selection activeCell="J31" activeCellId="3" sqref="J15:L15 J21:L21 J25:L25 J31:L31"/>
    </sheetView>
  </sheetViews>
  <sheetFormatPr defaultColWidth="8.796875" defaultRowHeight="17.75"/>
  <cols>
    <col min="1" max="1" width="6.3984375" style="55" bestFit="1" customWidth="1"/>
    <col min="2" max="2" width="9.69921875" style="55" customWidth="1"/>
    <col min="3" max="3" width="13.09765625" style="55" customWidth="1"/>
    <col min="4" max="4" width="16.69921875" style="56" customWidth="1"/>
    <col min="5" max="5" width="13.09765625" style="55" customWidth="1"/>
    <col min="6" max="6" width="15.3984375" style="55" customWidth="1"/>
    <col min="7" max="7" width="10.3984375" style="55" customWidth="1"/>
    <col min="8" max="8" width="22.59765625" style="55" customWidth="1"/>
    <col min="9" max="9" width="46.296875" style="55" customWidth="1"/>
    <col min="10" max="12" width="19.3984375" style="55" customWidth="1"/>
    <col min="13" max="20" width="8.796875" style="119"/>
    <col min="21" max="16384" width="8.796875" style="55"/>
  </cols>
  <sheetData>
    <row r="1" spans="1:54" ht="28.5" customHeight="1">
      <c r="D1" s="20"/>
      <c r="E1" s="20"/>
      <c r="F1" s="20"/>
      <c r="G1" s="285"/>
      <c r="H1" s="285"/>
      <c r="J1" s="285" t="s">
        <v>92</v>
      </c>
      <c r="K1" s="285"/>
      <c r="L1" s="285"/>
    </row>
    <row r="2" spans="1:54" ht="17.75" customHeight="1">
      <c r="D2" s="21"/>
      <c r="E2" s="21"/>
      <c r="F2" s="22"/>
      <c r="H2" s="32"/>
      <c r="I2" s="32"/>
      <c r="J2" s="284" t="s">
        <v>53</v>
      </c>
      <c r="K2" s="284"/>
      <c r="L2" s="284"/>
    </row>
    <row r="3" spans="1:54">
      <c r="D3" s="21"/>
      <c r="E3" s="21"/>
      <c r="F3" s="22"/>
      <c r="G3" s="284"/>
      <c r="H3" s="284"/>
      <c r="J3" s="284" t="s">
        <v>19</v>
      </c>
      <c r="K3" s="284"/>
      <c r="L3" s="284"/>
    </row>
    <row r="4" spans="1:54">
      <c r="D4" s="21"/>
      <c r="E4" s="21"/>
      <c r="F4" s="22"/>
      <c r="G4" s="32"/>
      <c r="H4" s="32"/>
      <c r="I4" s="32"/>
    </row>
    <row r="5" spans="1:54">
      <c r="D5" s="21"/>
      <c r="E5" s="21"/>
      <c r="F5" s="22"/>
      <c r="G5" s="32"/>
      <c r="H5" s="32"/>
      <c r="I5" s="32"/>
    </row>
    <row r="6" spans="1:54">
      <c r="A6" s="261" t="s">
        <v>153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</row>
    <row r="9" spans="1:54" ht="61.8" customHeight="1">
      <c r="A9" s="208" t="s">
        <v>66</v>
      </c>
      <c r="B9" s="208" t="s">
        <v>67</v>
      </c>
      <c r="C9" s="208"/>
      <c r="D9" s="208" t="s">
        <v>68</v>
      </c>
      <c r="E9" s="208"/>
      <c r="F9" s="208"/>
      <c r="G9" s="208"/>
      <c r="H9" s="208" t="s">
        <v>69</v>
      </c>
      <c r="I9" s="208" t="s">
        <v>70</v>
      </c>
      <c r="J9" s="287" t="s">
        <v>152</v>
      </c>
      <c r="K9" s="288"/>
      <c r="L9" s="289"/>
    </row>
    <row r="10" spans="1:54" ht="51.05" customHeight="1">
      <c r="A10" s="208"/>
      <c r="B10" s="44" t="s">
        <v>77</v>
      </c>
      <c r="C10" s="44" t="s">
        <v>76</v>
      </c>
      <c r="D10" s="44" t="s">
        <v>71</v>
      </c>
      <c r="E10" s="44" t="s">
        <v>76</v>
      </c>
      <c r="F10" s="44" t="s">
        <v>78</v>
      </c>
      <c r="G10" s="44" t="s">
        <v>72</v>
      </c>
      <c r="H10" s="208"/>
      <c r="I10" s="208"/>
      <c r="J10" s="44" t="s">
        <v>73</v>
      </c>
      <c r="K10" s="44" t="s">
        <v>74</v>
      </c>
      <c r="L10" s="44" t="s">
        <v>75</v>
      </c>
    </row>
    <row r="11" spans="1:54" s="60" customFormat="1" ht="48.5" customHeight="1">
      <c r="A11" s="286" t="s">
        <v>79</v>
      </c>
      <c r="B11" s="286"/>
      <c r="C11" s="286"/>
      <c r="D11" s="286"/>
      <c r="E11" s="286"/>
      <c r="F11" s="286"/>
      <c r="G11" s="286"/>
      <c r="H11" s="286"/>
      <c r="I11" s="286"/>
      <c r="J11" s="172">
        <f>+J13</f>
        <v>742352.80000000016</v>
      </c>
      <c r="K11" s="172">
        <f t="shared" ref="K11:L11" si="0">+K13</f>
        <v>8705273.9000000004</v>
      </c>
      <c r="L11" s="172">
        <f t="shared" si="0"/>
        <v>9600000</v>
      </c>
      <c r="M11" s="95"/>
      <c r="N11" s="95"/>
      <c r="O11" s="95"/>
      <c r="P11" s="95"/>
      <c r="Q11" s="95"/>
      <c r="R11" s="95"/>
      <c r="S11" s="95"/>
      <c r="T11" s="95"/>
    </row>
    <row r="12" spans="1:54" s="54" customFormat="1" ht="16.7">
      <c r="A12" s="290" t="s">
        <v>52</v>
      </c>
      <c r="B12" s="290"/>
      <c r="C12" s="290"/>
      <c r="D12" s="290"/>
      <c r="E12" s="290"/>
      <c r="F12" s="290"/>
      <c r="G12" s="290"/>
      <c r="H12" s="290"/>
      <c r="I12" s="290"/>
      <c r="J12" s="19"/>
      <c r="K12" s="19"/>
      <c r="L12" s="19"/>
      <c r="M12" s="96"/>
      <c r="N12" s="96"/>
      <c r="O12" s="96"/>
      <c r="P12" s="96"/>
      <c r="Q12" s="96"/>
      <c r="R12" s="96"/>
      <c r="S12" s="96"/>
      <c r="T12" s="96"/>
    </row>
    <row r="13" spans="1:54" s="59" customFormat="1" ht="29.95" customHeight="1">
      <c r="A13" s="291" t="s">
        <v>80</v>
      </c>
      <c r="B13" s="291"/>
      <c r="C13" s="291"/>
      <c r="D13" s="291"/>
      <c r="E13" s="291"/>
      <c r="F13" s="291"/>
      <c r="G13" s="291"/>
      <c r="H13" s="291"/>
      <c r="I13" s="291"/>
      <c r="J13" s="171">
        <f>+J14</f>
        <v>742352.80000000016</v>
      </c>
      <c r="K13" s="171">
        <f t="shared" ref="K13:L13" si="1">+K14</f>
        <v>8705273.9000000004</v>
      </c>
      <c r="L13" s="171">
        <f t="shared" si="1"/>
        <v>9600000</v>
      </c>
      <c r="M13" s="112"/>
      <c r="N13" s="112"/>
      <c r="O13" s="112"/>
      <c r="P13" s="112"/>
      <c r="Q13" s="112"/>
      <c r="R13" s="112"/>
      <c r="S13" s="112"/>
      <c r="T13" s="112"/>
    </row>
    <row r="14" spans="1:54" s="58" customFormat="1" ht="17.75" customHeight="1">
      <c r="A14" s="283"/>
      <c r="B14" s="116">
        <v>1236</v>
      </c>
      <c r="C14" s="281" t="s">
        <v>43</v>
      </c>
      <c r="D14" s="281"/>
      <c r="E14" s="281"/>
      <c r="F14" s="281"/>
      <c r="G14" s="281"/>
      <c r="H14" s="281"/>
      <c r="I14" s="281"/>
      <c r="J14" s="118">
        <f>+J15+J21+J25+J31</f>
        <v>742352.80000000016</v>
      </c>
      <c r="K14" s="118">
        <f t="shared" ref="K14:L14" si="2">+K15+K21+K25+K31</f>
        <v>8705273.9000000004</v>
      </c>
      <c r="L14" s="118">
        <f t="shared" si="2"/>
        <v>9600000</v>
      </c>
      <c r="M14" s="122"/>
      <c r="N14" s="122"/>
      <c r="O14" s="122"/>
      <c r="P14" s="122"/>
      <c r="Q14" s="122"/>
      <c r="R14" s="122"/>
      <c r="S14" s="122"/>
      <c r="T14" s="122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</row>
    <row r="15" spans="1:54" ht="33.35" customHeight="1">
      <c r="A15" s="283"/>
      <c r="B15" s="278"/>
      <c r="C15" s="278"/>
      <c r="D15" s="116" t="s">
        <v>83</v>
      </c>
      <c r="E15" s="281" t="s">
        <v>86</v>
      </c>
      <c r="F15" s="281"/>
      <c r="G15" s="281"/>
      <c r="H15" s="281"/>
      <c r="I15" s="281"/>
      <c r="J15" s="359">
        <f>+'Հավելված N 3'!G17</f>
        <v>742352.80000000016</v>
      </c>
      <c r="K15" s="359">
        <f>+'Հավելված N 3'!H17</f>
        <v>794873.00000000012</v>
      </c>
      <c r="L15" s="359">
        <f>+'Հավելված N 3'!I17</f>
        <v>829886.50000000012</v>
      </c>
      <c r="M15" s="123"/>
      <c r="N15" s="123"/>
      <c r="O15" s="123"/>
      <c r="P15" s="123"/>
      <c r="Q15" s="123"/>
      <c r="R15" s="123"/>
      <c r="S15" s="123"/>
      <c r="T15" s="123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</row>
    <row r="16" spans="1:54" ht="33.35" customHeight="1">
      <c r="A16" s="283"/>
      <c r="B16" s="278"/>
      <c r="C16" s="278"/>
      <c r="D16" s="216"/>
      <c r="E16" s="216"/>
      <c r="F16" s="281" t="s">
        <v>87</v>
      </c>
      <c r="G16" s="281"/>
      <c r="H16" s="281"/>
      <c r="I16" s="281"/>
      <c r="J16" s="281"/>
      <c r="K16" s="281"/>
      <c r="L16" s="281"/>
      <c r="M16" s="122"/>
      <c r="N16" s="122"/>
      <c r="O16" s="122"/>
      <c r="P16" s="122"/>
      <c r="Q16" s="122"/>
      <c r="R16" s="122"/>
      <c r="S16" s="122"/>
      <c r="T16" s="122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</row>
    <row r="17" spans="1:54">
      <c r="A17" s="283"/>
      <c r="B17" s="278"/>
      <c r="C17" s="278"/>
      <c r="D17" s="217"/>
      <c r="E17" s="217"/>
      <c r="F17" s="216"/>
      <c r="G17" s="281" t="s">
        <v>44</v>
      </c>
      <c r="H17" s="281"/>
      <c r="I17" s="281"/>
      <c r="J17" s="281"/>
      <c r="K17" s="281"/>
      <c r="L17" s="281"/>
      <c r="M17" s="122"/>
      <c r="N17" s="122"/>
      <c r="O17" s="122"/>
      <c r="P17" s="122"/>
      <c r="Q17" s="122"/>
      <c r="R17" s="122"/>
      <c r="S17" s="122"/>
      <c r="T17" s="122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</row>
    <row r="18" spans="1:54">
      <c r="A18" s="283"/>
      <c r="B18" s="278"/>
      <c r="C18" s="278"/>
      <c r="D18" s="217"/>
      <c r="E18" s="217"/>
      <c r="F18" s="217"/>
      <c r="G18" s="216"/>
      <c r="H18" s="281" t="s">
        <v>81</v>
      </c>
      <c r="I18" s="281"/>
      <c r="J18" s="281"/>
      <c r="K18" s="281"/>
      <c r="L18" s="281"/>
      <c r="M18" s="122"/>
      <c r="N18" s="122"/>
      <c r="O18" s="122"/>
      <c r="P18" s="122"/>
      <c r="Q18" s="122"/>
      <c r="R18" s="122"/>
      <c r="S18" s="122"/>
      <c r="T18" s="122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</row>
    <row r="19" spans="1:54" s="119" customFormat="1" ht="53.2">
      <c r="A19" s="283"/>
      <c r="B19" s="278"/>
      <c r="C19" s="278"/>
      <c r="D19" s="217"/>
      <c r="E19" s="217"/>
      <c r="F19" s="217"/>
      <c r="G19" s="217"/>
      <c r="H19" s="279"/>
      <c r="I19" s="120" t="s">
        <v>144</v>
      </c>
      <c r="J19" s="120">
        <v>15</v>
      </c>
      <c r="K19" s="169"/>
      <c r="L19" s="120">
        <v>15</v>
      </c>
    </row>
    <row r="20" spans="1:54" s="119" customFormat="1" ht="35.5">
      <c r="A20" s="283"/>
      <c r="B20" s="278"/>
      <c r="C20" s="278"/>
      <c r="D20" s="218"/>
      <c r="E20" s="218"/>
      <c r="F20" s="218"/>
      <c r="G20" s="218"/>
      <c r="H20" s="280"/>
      <c r="I20" s="120" t="s">
        <v>205</v>
      </c>
      <c r="J20" s="120"/>
      <c r="K20" s="169"/>
      <c r="L20" s="120">
        <v>1</v>
      </c>
    </row>
    <row r="21" spans="1:54" s="119" customFormat="1" ht="33.35" customHeight="1">
      <c r="A21" s="283"/>
      <c r="B21" s="278"/>
      <c r="C21" s="278"/>
      <c r="D21" s="116" t="s">
        <v>125</v>
      </c>
      <c r="E21" s="281" t="s">
        <v>126</v>
      </c>
      <c r="F21" s="281"/>
      <c r="G21" s="281"/>
      <c r="H21" s="281"/>
      <c r="I21" s="281"/>
      <c r="J21" s="359">
        <f>+'Հավելված N 3'!G18</f>
        <v>0</v>
      </c>
      <c r="K21" s="359">
        <f>+'Հավելված N 3'!H18</f>
        <v>510400.9</v>
      </c>
      <c r="L21" s="359">
        <f>+'Հավելված N 3'!I18</f>
        <v>510400.9</v>
      </c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</row>
    <row r="22" spans="1:54" s="119" customFormat="1" ht="33.35" customHeight="1">
      <c r="A22" s="283"/>
      <c r="B22" s="278"/>
      <c r="C22" s="278"/>
      <c r="D22" s="278"/>
      <c r="E22" s="278"/>
      <c r="F22" s="281" t="s">
        <v>145</v>
      </c>
      <c r="G22" s="281"/>
      <c r="H22" s="281"/>
      <c r="I22" s="281"/>
      <c r="J22" s="281"/>
      <c r="K22" s="281"/>
      <c r="L22" s="281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</row>
    <row r="23" spans="1:54" s="119" customFormat="1" ht="17.75" customHeight="1">
      <c r="A23" s="283"/>
      <c r="B23" s="278"/>
      <c r="C23" s="278"/>
      <c r="D23" s="278"/>
      <c r="E23" s="278"/>
      <c r="F23" s="278"/>
      <c r="G23" s="281" t="s">
        <v>44</v>
      </c>
      <c r="H23" s="281"/>
      <c r="I23" s="281"/>
      <c r="J23" s="281"/>
      <c r="K23" s="281"/>
      <c r="L23" s="281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</row>
    <row r="24" spans="1:54" s="119" customFormat="1" ht="17.75" customHeight="1">
      <c r="A24" s="283"/>
      <c r="B24" s="278"/>
      <c r="C24" s="278"/>
      <c r="D24" s="278"/>
      <c r="E24" s="278"/>
      <c r="F24" s="278"/>
      <c r="G24" s="116"/>
      <c r="H24" s="281" t="s">
        <v>146</v>
      </c>
      <c r="I24" s="281"/>
      <c r="J24" s="281"/>
      <c r="K24" s="281"/>
      <c r="L24" s="281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</row>
    <row r="25" spans="1:54" s="119" customFormat="1" ht="33.35" customHeight="1">
      <c r="A25" s="283"/>
      <c r="B25" s="278"/>
      <c r="C25" s="278"/>
      <c r="D25" s="116" t="s">
        <v>128</v>
      </c>
      <c r="E25" s="281" t="s">
        <v>98</v>
      </c>
      <c r="F25" s="281"/>
      <c r="G25" s="281"/>
      <c r="H25" s="281"/>
      <c r="I25" s="281"/>
      <c r="J25" s="359">
        <f>+'Հավելված N 3'!G19</f>
        <v>0</v>
      </c>
      <c r="K25" s="359">
        <f>+'Հավելված N 3'!H19</f>
        <v>5900000</v>
      </c>
      <c r="L25" s="359">
        <f>+'Հավելված N 3'!I19</f>
        <v>5900000</v>
      </c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</row>
    <row r="26" spans="1:54" s="122" customFormat="1" ht="33.85" customHeight="1">
      <c r="A26" s="283"/>
      <c r="B26" s="278"/>
      <c r="C26" s="278"/>
      <c r="D26" s="278"/>
      <c r="E26" s="278"/>
      <c r="F26" s="281" t="s">
        <v>149</v>
      </c>
      <c r="G26" s="281"/>
      <c r="H26" s="281"/>
      <c r="I26" s="281"/>
      <c r="J26" s="281"/>
      <c r="K26" s="281"/>
      <c r="L26" s="281"/>
    </row>
    <row r="27" spans="1:54" s="122" customFormat="1" ht="17.75" customHeight="1">
      <c r="A27" s="283"/>
      <c r="B27" s="278"/>
      <c r="C27" s="278"/>
      <c r="D27" s="278"/>
      <c r="E27" s="278"/>
      <c r="F27" s="278"/>
      <c r="G27" s="281" t="s">
        <v>44</v>
      </c>
      <c r="H27" s="281"/>
      <c r="I27" s="281"/>
      <c r="J27" s="281"/>
      <c r="K27" s="281"/>
      <c r="L27" s="281"/>
    </row>
    <row r="28" spans="1:54" s="122" customFormat="1">
      <c r="A28" s="283"/>
      <c r="B28" s="278"/>
      <c r="C28" s="278"/>
      <c r="D28" s="278"/>
      <c r="E28" s="278"/>
      <c r="F28" s="278"/>
      <c r="G28" s="278"/>
      <c r="H28" s="281" t="s">
        <v>146</v>
      </c>
      <c r="I28" s="281"/>
      <c r="J28" s="281"/>
      <c r="K28" s="281"/>
      <c r="L28" s="281"/>
    </row>
    <row r="29" spans="1:54" s="122" customFormat="1" ht="88.7">
      <c r="A29" s="283"/>
      <c r="B29" s="278"/>
      <c r="C29" s="278"/>
      <c r="D29" s="278"/>
      <c r="E29" s="278"/>
      <c r="F29" s="278"/>
      <c r="G29" s="278"/>
      <c r="H29" s="282"/>
      <c r="I29" s="117" t="s">
        <v>147</v>
      </c>
      <c r="J29" s="170"/>
      <c r="K29" s="170"/>
      <c r="L29" s="170">
        <f>81</f>
        <v>81</v>
      </c>
    </row>
    <row r="30" spans="1:54" s="122" customFormat="1" ht="124.15">
      <c r="A30" s="283"/>
      <c r="B30" s="278"/>
      <c r="C30" s="278"/>
      <c r="D30" s="278"/>
      <c r="E30" s="278"/>
      <c r="F30" s="278"/>
      <c r="G30" s="278"/>
      <c r="H30" s="282"/>
      <c r="I30" s="117" t="s">
        <v>148</v>
      </c>
      <c r="J30" s="170"/>
      <c r="K30" s="170"/>
      <c r="L30" s="170">
        <f>81</f>
        <v>81</v>
      </c>
    </row>
    <row r="31" spans="1:54" s="119" customFormat="1" ht="33.35" customHeight="1">
      <c r="A31" s="283"/>
      <c r="B31" s="278"/>
      <c r="C31" s="278"/>
      <c r="D31" s="116" t="s">
        <v>130</v>
      </c>
      <c r="E31" s="281" t="s">
        <v>99</v>
      </c>
      <c r="F31" s="281"/>
      <c r="G31" s="281"/>
      <c r="H31" s="281"/>
      <c r="I31" s="281"/>
      <c r="J31" s="359">
        <f>+'Հավելված N 3'!G20</f>
        <v>0</v>
      </c>
      <c r="K31" s="359">
        <f>+'Հավելված N 3'!H20</f>
        <v>1500000</v>
      </c>
      <c r="L31" s="359">
        <f>+'Հավելված N 3'!I20</f>
        <v>2359712.6</v>
      </c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</row>
    <row r="32" spans="1:54" s="122" customFormat="1" ht="33.85" customHeight="1">
      <c r="A32" s="283"/>
      <c r="B32" s="278"/>
      <c r="C32" s="278"/>
      <c r="D32" s="278"/>
      <c r="E32" s="278"/>
      <c r="F32" s="281" t="s">
        <v>150</v>
      </c>
      <c r="G32" s="281"/>
      <c r="H32" s="281"/>
      <c r="I32" s="281"/>
      <c r="J32" s="281"/>
      <c r="K32" s="281"/>
      <c r="L32" s="281"/>
    </row>
    <row r="33" spans="1:12" s="122" customFormat="1" ht="17.75" customHeight="1">
      <c r="A33" s="283"/>
      <c r="B33" s="278"/>
      <c r="C33" s="278"/>
      <c r="D33" s="278"/>
      <c r="E33" s="278"/>
      <c r="F33" s="278"/>
      <c r="G33" s="281" t="s">
        <v>44</v>
      </c>
      <c r="H33" s="281"/>
      <c r="I33" s="281"/>
      <c r="J33" s="281"/>
      <c r="K33" s="281"/>
      <c r="L33" s="281"/>
    </row>
    <row r="34" spans="1:12" s="122" customFormat="1" ht="17.75" customHeight="1">
      <c r="A34" s="283"/>
      <c r="B34" s="278"/>
      <c r="C34" s="278"/>
      <c r="D34" s="278"/>
      <c r="E34" s="278"/>
      <c r="F34" s="278"/>
      <c r="G34" s="116"/>
      <c r="H34" s="281" t="s">
        <v>151</v>
      </c>
      <c r="I34" s="281"/>
      <c r="J34" s="281"/>
      <c r="K34" s="281"/>
      <c r="L34" s="281"/>
    </row>
  </sheetData>
  <mergeCells count="51">
    <mergeCell ref="H19:H20"/>
    <mergeCell ref="G18:G20"/>
    <mergeCell ref="F17:F20"/>
    <mergeCell ref="E16:E20"/>
    <mergeCell ref="D16:D20"/>
    <mergeCell ref="B9:C9"/>
    <mergeCell ref="D9:G9"/>
    <mergeCell ref="C14:I14"/>
    <mergeCell ref="A11:I11"/>
    <mergeCell ref="J9:L9"/>
    <mergeCell ref="H9:H10"/>
    <mergeCell ref="I9:I10"/>
    <mergeCell ref="A12:I12"/>
    <mergeCell ref="A13:I13"/>
    <mergeCell ref="A9:A10"/>
    <mergeCell ref="J2:L2"/>
    <mergeCell ref="J1:L1"/>
    <mergeCell ref="A6:L6"/>
    <mergeCell ref="G1:H1"/>
    <mergeCell ref="G3:H3"/>
    <mergeCell ref="J3:L3"/>
    <mergeCell ref="B15:B34"/>
    <mergeCell ref="A14:A34"/>
    <mergeCell ref="E15:I15"/>
    <mergeCell ref="F16:L16"/>
    <mergeCell ref="G17:L17"/>
    <mergeCell ref="H18:L18"/>
    <mergeCell ref="E21:I21"/>
    <mergeCell ref="D22:D24"/>
    <mergeCell ref="E22:E24"/>
    <mergeCell ref="F22:L22"/>
    <mergeCell ref="F23:F24"/>
    <mergeCell ref="G23:L23"/>
    <mergeCell ref="H24:L24"/>
    <mergeCell ref="E25:I25"/>
    <mergeCell ref="D26:D30"/>
    <mergeCell ref="E26:E30"/>
    <mergeCell ref="F26:L26"/>
    <mergeCell ref="F27:F30"/>
    <mergeCell ref="G27:L27"/>
    <mergeCell ref="G28:G30"/>
    <mergeCell ref="D32:D34"/>
    <mergeCell ref="E32:E34"/>
    <mergeCell ref="F33:F34"/>
    <mergeCell ref="C15:C34"/>
    <mergeCell ref="E31:I31"/>
    <mergeCell ref="F32:L32"/>
    <mergeCell ref="G33:L33"/>
    <mergeCell ref="H34:L34"/>
    <mergeCell ref="H28:L28"/>
    <mergeCell ref="H29:H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B47"/>
  <sheetViews>
    <sheetView topLeftCell="A31" zoomScale="70" zoomScaleNormal="70" workbookViewId="0">
      <selection activeCell="J43" activeCellId="4" sqref="J15:L15 J21:L21 J28:L28 J36:L36 J43:L43"/>
    </sheetView>
  </sheetViews>
  <sheetFormatPr defaultColWidth="8.796875" defaultRowHeight="17.75"/>
  <cols>
    <col min="1" max="1" width="6.3984375" style="119" bestFit="1" customWidth="1"/>
    <col min="2" max="2" width="9.69921875" style="119" customWidth="1"/>
    <col min="3" max="3" width="13.09765625" style="119" customWidth="1"/>
    <col min="4" max="4" width="16.69921875" style="56" customWidth="1"/>
    <col min="5" max="5" width="13.09765625" style="119" customWidth="1"/>
    <col min="6" max="6" width="15.3984375" style="119" customWidth="1"/>
    <col min="7" max="7" width="10.3984375" style="119" customWidth="1"/>
    <col min="8" max="8" width="22.59765625" style="119" customWidth="1"/>
    <col min="9" max="9" width="46.296875" style="119" customWidth="1"/>
    <col min="10" max="12" width="19.3984375" style="119" customWidth="1"/>
    <col min="13" max="16384" width="8.796875" style="119"/>
  </cols>
  <sheetData>
    <row r="1" spans="1:54" ht="28.5" customHeight="1">
      <c r="D1" s="20"/>
      <c r="E1" s="20"/>
      <c r="F1" s="20"/>
      <c r="G1" s="285"/>
      <c r="H1" s="285"/>
      <c r="J1" s="285" t="s">
        <v>165</v>
      </c>
      <c r="K1" s="285"/>
      <c r="L1" s="285"/>
    </row>
    <row r="2" spans="1:54" ht="17.75" customHeight="1">
      <c r="D2" s="21"/>
      <c r="E2" s="21"/>
      <c r="F2" s="22"/>
      <c r="H2" s="32"/>
      <c r="I2" s="32"/>
      <c r="J2" s="284" t="s">
        <v>53</v>
      </c>
      <c r="K2" s="284"/>
      <c r="L2" s="284"/>
    </row>
    <row r="3" spans="1:54">
      <c r="D3" s="21"/>
      <c r="E3" s="21"/>
      <c r="F3" s="22"/>
      <c r="G3" s="284"/>
      <c r="H3" s="284"/>
      <c r="J3" s="284" t="s">
        <v>19</v>
      </c>
      <c r="K3" s="284"/>
      <c r="L3" s="284"/>
    </row>
    <row r="4" spans="1:54">
      <c r="D4" s="21"/>
      <c r="E4" s="21"/>
      <c r="F4" s="22"/>
      <c r="G4" s="32"/>
      <c r="H4" s="32"/>
      <c r="I4" s="32"/>
    </row>
    <row r="5" spans="1:54">
      <c r="D5" s="21"/>
      <c r="E5" s="21"/>
      <c r="F5" s="22"/>
      <c r="G5" s="32"/>
      <c r="H5" s="32"/>
      <c r="I5" s="32"/>
    </row>
    <row r="6" spans="1:54">
      <c r="A6" s="261" t="s">
        <v>154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</row>
    <row r="9" spans="1:54" ht="61.8" customHeight="1">
      <c r="A9" s="208" t="s">
        <v>88</v>
      </c>
      <c r="B9" s="208" t="s">
        <v>67</v>
      </c>
      <c r="C9" s="208"/>
      <c r="D9" s="208" t="s">
        <v>68</v>
      </c>
      <c r="E9" s="208"/>
      <c r="F9" s="208"/>
      <c r="G9" s="208"/>
      <c r="H9" s="208" t="s">
        <v>69</v>
      </c>
      <c r="I9" s="208" t="s">
        <v>70</v>
      </c>
      <c r="J9" s="287" t="s">
        <v>152</v>
      </c>
      <c r="K9" s="288"/>
      <c r="L9" s="289"/>
    </row>
    <row r="10" spans="1:54" ht="51.05" customHeight="1">
      <c r="A10" s="208"/>
      <c r="B10" s="125" t="s">
        <v>77</v>
      </c>
      <c r="C10" s="125" t="s">
        <v>76</v>
      </c>
      <c r="D10" s="125" t="s">
        <v>71</v>
      </c>
      <c r="E10" s="125" t="s">
        <v>76</v>
      </c>
      <c r="F10" s="125" t="s">
        <v>78</v>
      </c>
      <c r="G10" s="125" t="s">
        <v>72</v>
      </c>
      <c r="H10" s="208"/>
      <c r="I10" s="208"/>
      <c r="J10" s="125" t="s">
        <v>73</v>
      </c>
      <c r="K10" s="125" t="s">
        <v>74</v>
      </c>
      <c r="L10" s="125" t="s">
        <v>75</v>
      </c>
    </row>
    <row r="11" spans="1:54" s="60" customFormat="1" ht="48.5" customHeight="1">
      <c r="A11" s="286" t="s">
        <v>79</v>
      </c>
      <c r="B11" s="286"/>
      <c r="C11" s="286"/>
      <c r="D11" s="286"/>
      <c r="E11" s="286"/>
      <c r="F11" s="286"/>
      <c r="G11" s="286"/>
      <c r="H11" s="286"/>
      <c r="I11" s="286"/>
      <c r="J11" s="172">
        <f>+J13+J26+J34+J41</f>
        <v>742352.80000000016</v>
      </c>
      <c r="K11" s="172">
        <f t="shared" ref="K11:L11" si="0">+K13+K26+K34+K41</f>
        <v>8705273.8999999985</v>
      </c>
      <c r="L11" s="172">
        <f t="shared" si="0"/>
        <v>9600000</v>
      </c>
      <c r="M11" s="95"/>
      <c r="N11" s="95"/>
      <c r="O11" s="95"/>
      <c r="P11" s="95"/>
      <c r="Q11" s="95"/>
      <c r="R11" s="95"/>
      <c r="S11" s="95"/>
      <c r="T11" s="95"/>
    </row>
    <row r="12" spans="1:54" s="54" customFormat="1" ht="16.7">
      <c r="A12" s="290" t="s">
        <v>52</v>
      </c>
      <c r="B12" s="290"/>
      <c r="C12" s="290"/>
      <c r="D12" s="290"/>
      <c r="E12" s="290"/>
      <c r="F12" s="290"/>
      <c r="G12" s="290"/>
      <c r="H12" s="290"/>
      <c r="I12" s="290"/>
      <c r="J12" s="19"/>
      <c r="K12" s="19"/>
      <c r="L12" s="19"/>
      <c r="M12" s="96"/>
      <c r="N12" s="96"/>
      <c r="O12" s="96"/>
      <c r="P12" s="96"/>
      <c r="Q12" s="96"/>
      <c r="R12" s="96"/>
      <c r="S12" s="96"/>
      <c r="T12" s="96"/>
    </row>
    <row r="13" spans="1:54" s="59" customFormat="1" ht="29.95" customHeight="1">
      <c r="A13" s="291" t="s">
        <v>80</v>
      </c>
      <c r="B13" s="291"/>
      <c r="C13" s="291"/>
      <c r="D13" s="291"/>
      <c r="E13" s="291"/>
      <c r="F13" s="291"/>
      <c r="G13" s="291"/>
      <c r="H13" s="291"/>
      <c r="I13" s="291"/>
      <c r="J13" s="171">
        <f>+J14</f>
        <v>0</v>
      </c>
      <c r="K13" s="171">
        <f t="shared" ref="K13:L13" si="1">+K14</f>
        <v>7400000</v>
      </c>
      <c r="L13" s="171">
        <f t="shared" si="1"/>
        <v>8259712.5999999996</v>
      </c>
      <c r="M13" s="112"/>
      <c r="N13" s="112"/>
      <c r="O13" s="112"/>
      <c r="P13" s="112"/>
      <c r="Q13" s="112"/>
      <c r="R13" s="112"/>
      <c r="S13" s="112"/>
      <c r="T13" s="112"/>
    </row>
    <row r="14" spans="1:54" s="123" customFormat="1" ht="17.75" customHeight="1">
      <c r="A14" s="283"/>
      <c r="B14" s="116">
        <v>1236</v>
      </c>
      <c r="C14" s="281" t="s">
        <v>43</v>
      </c>
      <c r="D14" s="281"/>
      <c r="E14" s="281"/>
      <c r="F14" s="281"/>
      <c r="G14" s="281"/>
      <c r="H14" s="281"/>
      <c r="I14" s="281"/>
      <c r="J14" s="118">
        <f>+J15+J21</f>
        <v>0</v>
      </c>
      <c r="K14" s="118">
        <f t="shared" ref="K14:L14" si="2">+K15+K21</f>
        <v>7400000</v>
      </c>
      <c r="L14" s="118">
        <f t="shared" si="2"/>
        <v>8259712.5999999996</v>
      </c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</row>
    <row r="15" spans="1:54" ht="33.35" customHeight="1">
      <c r="A15" s="283"/>
      <c r="B15" s="278"/>
      <c r="C15" s="278"/>
      <c r="D15" s="116" t="s">
        <v>128</v>
      </c>
      <c r="E15" s="281" t="s">
        <v>98</v>
      </c>
      <c r="F15" s="281"/>
      <c r="G15" s="281"/>
      <c r="H15" s="281"/>
      <c r="I15" s="281"/>
      <c r="J15" s="359">
        <f>+'Հավելված N 4'!G61</f>
        <v>0</v>
      </c>
      <c r="K15" s="359">
        <f>+'Հավելված N 4'!H61</f>
        <v>5900000</v>
      </c>
      <c r="L15" s="359">
        <f>+'Հավելված N 4'!I61</f>
        <v>5900000</v>
      </c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</row>
    <row r="16" spans="1:54" s="122" customFormat="1" ht="33.85" customHeight="1">
      <c r="A16" s="283"/>
      <c r="B16" s="278"/>
      <c r="C16" s="278"/>
      <c r="D16" s="278"/>
      <c r="E16" s="278"/>
      <c r="F16" s="281" t="s">
        <v>149</v>
      </c>
      <c r="G16" s="281"/>
      <c r="H16" s="281"/>
      <c r="I16" s="281"/>
      <c r="J16" s="281"/>
      <c r="K16" s="281"/>
      <c r="L16" s="281"/>
    </row>
    <row r="17" spans="1:54" s="122" customFormat="1" ht="17.75" customHeight="1">
      <c r="A17" s="283"/>
      <c r="B17" s="278"/>
      <c r="C17" s="278"/>
      <c r="D17" s="278"/>
      <c r="E17" s="278"/>
      <c r="F17" s="278"/>
      <c r="G17" s="281" t="s">
        <v>44</v>
      </c>
      <c r="H17" s="281"/>
      <c r="I17" s="281"/>
      <c r="J17" s="281"/>
      <c r="K17" s="281"/>
      <c r="L17" s="281"/>
    </row>
    <row r="18" spans="1:54" s="122" customFormat="1">
      <c r="A18" s="283"/>
      <c r="B18" s="278"/>
      <c r="C18" s="278"/>
      <c r="D18" s="278"/>
      <c r="E18" s="278"/>
      <c r="F18" s="278"/>
      <c r="G18" s="278"/>
      <c r="H18" s="281" t="s">
        <v>146</v>
      </c>
      <c r="I18" s="281"/>
      <c r="J18" s="281"/>
      <c r="K18" s="281"/>
      <c r="L18" s="281"/>
    </row>
    <row r="19" spans="1:54" s="122" customFormat="1" ht="88.7">
      <c r="A19" s="283"/>
      <c r="B19" s="278"/>
      <c r="C19" s="278"/>
      <c r="D19" s="278"/>
      <c r="E19" s="278"/>
      <c r="F19" s="278"/>
      <c r="G19" s="278"/>
      <c r="H19" s="282"/>
      <c r="I19" s="117" t="s">
        <v>147</v>
      </c>
      <c r="J19" s="170"/>
      <c r="K19" s="170"/>
      <c r="L19" s="170">
        <v>81</v>
      </c>
    </row>
    <row r="20" spans="1:54" s="122" customFormat="1" ht="124.15">
      <c r="A20" s="283"/>
      <c r="B20" s="278"/>
      <c r="C20" s="278"/>
      <c r="D20" s="278"/>
      <c r="E20" s="278"/>
      <c r="F20" s="278"/>
      <c r="G20" s="278"/>
      <c r="H20" s="282"/>
      <c r="I20" s="117" t="s">
        <v>148</v>
      </c>
      <c r="J20" s="170"/>
      <c r="K20" s="170"/>
      <c r="L20" s="170">
        <v>81</v>
      </c>
    </row>
    <row r="21" spans="1:54" ht="33.35" customHeight="1">
      <c r="A21" s="283"/>
      <c r="B21" s="278"/>
      <c r="C21" s="278"/>
      <c r="D21" s="116" t="s">
        <v>130</v>
      </c>
      <c r="E21" s="281" t="s">
        <v>99</v>
      </c>
      <c r="F21" s="281"/>
      <c r="G21" s="281"/>
      <c r="H21" s="281"/>
      <c r="I21" s="281"/>
      <c r="J21" s="359">
        <f>+'Հավելված N 4'!G70</f>
        <v>0</v>
      </c>
      <c r="K21" s="359">
        <f>+'Հավելված N 4'!H70</f>
        <v>1500000</v>
      </c>
      <c r="L21" s="359">
        <f>+'Հավելված N 4'!I70</f>
        <v>2359712.6</v>
      </c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</row>
    <row r="22" spans="1:54" s="122" customFormat="1" ht="33.85" customHeight="1">
      <c r="A22" s="283"/>
      <c r="B22" s="278"/>
      <c r="C22" s="278"/>
      <c r="D22" s="278"/>
      <c r="E22" s="278"/>
      <c r="F22" s="281" t="s">
        <v>150</v>
      </c>
      <c r="G22" s="281"/>
      <c r="H22" s="281"/>
      <c r="I22" s="281"/>
      <c r="J22" s="281"/>
      <c r="K22" s="281"/>
      <c r="L22" s="281"/>
    </row>
    <row r="23" spans="1:54" s="122" customFormat="1" ht="17.75" customHeight="1">
      <c r="A23" s="283"/>
      <c r="B23" s="278"/>
      <c r="C23" s="278"/>
      <c r="D23" s="278"/>
      <c r="E23" s="278"/>
      <c r="F23" s="278"/>
      <c r="G23" s="281" t="s">
        <v>44</v>
      </c>
      <c r="H23" s="281"/>
      <c r="I23" s="281"/>
      <c r="J23" s="281"/>
      <c r="K23" s="281"/>
      <c r="L23" s="281"/>
    </row>
    <row r="24" spans="1:54" s="122" customFormat="1" ht="17.75" customHeight="1">
      <c r="A24" s="283"/>
      <c r="B24" s="278"/>
      <c r="C24" s="278"/>
      <c r="D24" s="278"/>
      <c r="E24" s="278"/>
      <c r="F24" s="278"/>
      <c r="G24" s="116"/>
      <c r="H24" s="281" t="s">
        <v>151</v>
      </c>
      <c r="I24" s="281"/>
      <c r="J24" s="281"/>
      <c r="K24" s="281"/>
      <c r="L24" s="281"/>
    </row>
    <row r="26" spans="1:54" s="59" customFormat="1" ht="29.95" customHeight="1">
      <c r="A26" s="291" t="s">
        <v>155</v>
      </c>
      <c r="B26" s="291"/>
      <c r="C26" s="291"/>
      <c r="D26" s="291"/>
      <c r="E26" s="291"/>
      <c r="F26" s="291"/>
      <c r="G26" s="291"/>
      <c r="H26" s="291"/>
      <c r="I26" s="291"/>
      <c r="J26" s="171">
        <f>+J27</f>
        <v>742352.80000000016</v>
      </c>
      <c r="K26" s="171">
        <f t="shared" ref="K26:K27" si="3">+K27</f>
        <v>742352.80000000016</v>
      </c>
      <c r="L26" s="171">
        <f t="shared" ref="L26:L27" si="4">+L27</f>
        <v>742352.80000000016</v>
      </c>
      <c r="M26" s="112"/>
      <c r="N26" s="112"/>
      <c r="O26" s="112"/>
      <c r="P26" s="112"/>
      <c r="Q26" s="112"/>
      <c r="R26" s="112"/>
      <c r="S26" s="112"/>
      <c r="T26" s="112"/>
    </row>
    <row r="27" spans="1:54" s="123" customFormat="1" ht="17.75" customHeight="1">
      <c r="A27" s="283"/>
      <c r="B27" s="121">
        <v>1236</v>
      </c>
      <c r="C27" s="281" t="s">
        <v>43</v>
      </c>
      <c r="D27" s="281"/>
      <c r="E27" s="281"/>
      <c r="F27" s="281"/>
      <c r="G27" s="281"/>
      <c r="H27" s="281"/>
      <c r="I27" s="281"/>
      <c r="J27" s="118">
        <f>+J28</f>
        <v>742352.80000000016</v>
      </c>
      <c r="K27" s="118">
        <f t="shared" si="3"/>
        <v>742352.80000000016</v>
      </c>
      <c r="L27" s="118">
        <f t="shared" si="4"/>
        <v>742352.80000000016</v>
      </c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</row>
    <row r="28" spans="1:54" ht="33.35" customHeight="1">
      <c r="A28" s="283"/>
      <c r="B28" s="283"/>
      <c r="C28" s="283"/>
      <c r="D28" s="121" t="s">
        <v>83</v>
      </c>
      <c r="E28" s="281" t="s">
        <v>86</v>
      </c>
      <c r="F28" s="281"/>
      <c r="G28" s="281"/>
      <c r="H28" s="281"/>
      <c r="I28" s="281"/>
      <c r="J28" s="359">
        <f>+'Հավելված N 4'!G28</f>
        <v>742352.80000000016</v>
      </c>
      <c r="K28" s="359">
        <f>+'Հավելված N 4'!H28</f>
        <v>742352.80000000016</v>
      </c>
      <c r="L28" s="359">
        <f>+'Հավելված N 4'!I28</f>
        <v>742352.80000000016</v>
      </c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</row>
    <row r="29" spans="1:54" ht="33.35" customHeight="1">
      <c r="A29" s="283"/>
      <c r="B29" s="283"/>
      <c r="C29" s="283"/>
      <c r="D29" s="292"/>
      <c r="E29" s="278"/>
      <c r="F29" s="281" t="s">
        <v>87</v>
      </c>
      <c r="G29" s="281"/>
      <c r="H29" s="281"/>
      <c r="I29" s="281"/>
      <c r="J29" s="281"/>
      <c r="K29" s="281"/>
      <c r="L29" s="281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</row>
    <row r="30" spans="1:54">
      <c r="A30" s="283"/>
      <c r="B30" s="283"/>
      <c r="C30" s="283"/>
      <c r="D30" s="292"/>
      <c r="E30" s="278"/>
      <c r="F30" s="278"/>
      <c r="G30" s="281" t="s">
        <v>44</v>
      </c>
      <c r="H30" s="281"/>
      <c r="I30" s="281"/>
      <c r="J30" s="281"/>
      <c r="K30" s="281"/>
      <c r="L30" s="281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</row>
    <row r="31" spans="1:54">
      <c r="A31" s="283"/>
      <c r="B31" s="283"/>
      <c r="C31" s="283"/>
      <c r="D31" s="292"/>
      <c r="E31" s="278"/>
      <c r="F31" s="278"/>
      <c r="G31" s="278"/>
      <c r="H31" s="281" t="s">
        <v>81</v>
      </c>
      <c r="I31" s="281"/>
      <c r="J31" s="281"/>
      <c r="K31" s="281"/>
      <c r="L31" s="281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</row>
    <row r="32" spans="1:54" ht="53.2">
      <c r="A32" s="283"/>
      <c r="B32" s="283"/>
      <c r="C32" s="283"/>
      <c r="D32" s="292"/>
      <c r="E32" s="278"/>
      <c r="F32" s="278"/>
      <c r="G32" s="278"/>
      <c r="H32" s="127"/>
      <c r="I32" s="120" t="s">
        <v>144</v>
      </c>
      <c r="J32" s="120">
        <v>15</v>
      </c>
      <c r="K32" s="169"/>
      <c r="L32" s="120">
        <v>15</v>
      </c>
    </row>
    <row r="34" spans="1:54" s="59" customFormat="1" ht="29.95" customHeight="1">
      <c r="A34" s="291" t="s">
        <v>156</v>
      </c>
      <c r="B34" s="291"/>
      <c r="C34" s="291"/>
      <c r="D34" s="291"/>
      <c r="E34" s="291"/>
      <c r="F34" s="291"/>
      <c r="G34" s="291"/>
      <c r="H34" s="291"/>
      <c r="I34" s="291"/>
      <c r="J34" s="171">
        <f>+J35</f>
        <v>0</v>
      </c>
      <c r="K34" s="171">
        <f t="shared" ref="K34:K35" si="5">+K35</f>
        <v>510400.9</v>
      </c>
      <c r="L34" s="171">
        <f t="shared" ref="L34:L35" si="6">+L35</f>
        <v>510400.9</v>
      </c>
      <c r="M34" s="112"/>
      <c r="N34" s="112"/>
      <c r="O34" s="112"/>
      <c r="P34" s="112"/>
      <c r="Q34" s="112"/>
      <c r="R34" s="112"/>
      <c r="S34" s="112"/>
      <c r="T34" s="112"/>
    </row>
    <row r="35" spans="1:54" s="123" customFormat="1" ht="17.75" customHeight="1">
      <c r="A35" s="283"/>
      <c r="B35" s="116">
        <v>1236</v>
      </c>
      <c r="C35" s="281" t="s">
        <v>43</v>
      </c>
      <c r="D35" s="281"/>
      <c r="E35" s="281"/>
      <c r="F35" s="281"/>
      <c r="G35" s="281"/>
      <c r="H35" s="281"/>
      <c r="I35" s="281"/>
      <c r="J35" s="118">
        <f>+J36</f>
        <v>0</v>
      </c>
      <c r="K35" s="118">
        <f t="shared" si="5"/>
        <v>510400.9</v>
      </c>
      <c r="L35" s="118">
        <f t="shared" si="6"/>
        <v>510400.9</v>
      </c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</row>
    <row r="36" spans="1:54" ht="33.35" customHeight="1">
      <c r="A36" s="283"/>
      <c r="B36" s="278"/>
      <c r="C36" s="278"/>
      <c r="D36" s="116" t="s">
        <v>125</v>
      </c>
      <c r="E36" s="281" t="s">
        <v>126</v>
      </c>
      <c r="F36" s="281"/>
      <c r="G36" s="281"/>
      <c r="H36" s="281"/>
      <c r="I36" s="281"/>
      <c r="J36" s="359">
        <f>+'Հավելված N 4'!G52</f>
        <v>0</v>
      </c>
      <c r="K36" s="359">
        <f>+'Հավելված N 4'!H52</f>
        <v>510400.9</v>
      </c>
      <c r="L36" s="359">
        <f>+'Հավելված N 4'!I52</f>
        <v>510400.9</v>
      </c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</row>
    <row r="37" spans="1:54" ht="33.35" customHeight="1">
      <c r="A37" s="283"/>
      <c r="B37" s="278"/>
      <c r="C37" s="278"/>
      <c r="D37" s="278"/>
      <c r="E37" s="278"/>
      <c r="F37" s="281" t="s">
        <v>145</v>
      </c>
      <c r="G37" s="281"/>
      <c r="H37" s="281"/>
      <c r="I37" s="281"/>
      <c r="J37" s="281"/>
      <c r="K37" s="281"/>
      <c r="L37" s="281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</row>
    <row r="38" spans="1:54" ht="17.75" customHeight="1">
      <c r="A38" s="283"/>
      <c r="B38" s="278"/>
      <c r="C38" s="278"/>
      <c r="D38" s="278"/>
      <c r="E38" s="278"/>
      <c r="F38" s="278"/>
      <c r="G38" s="281" t="s">
        <v>44</v>
      </c>
      <c r="H38" s="281"/>
      <c r="I38" s="281"/>
      <c r="J38" s="281"/>
      <c r="K38" s="281"/>
      <c r="L38" s="281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</row>
    <row r="39" spans="1:54" ht="17.75" customHeight="1">
      <c r="A39" s="283"/>
      <c r="B39" s="278"/>
      <c r="C39" s="278"/>
      <c r="D39" s="278"/>
      <c r="E39" s="278"/>
      <c r="F39" s="278"/>
      <c r="G39" s="116"/>
      <c r="H39" s="281" t="s">
        <v>146</v>
      </c>
      <c r="I39" s="281"/>
      <c r="J39" s="281"/>
      <c r="K39" s="281"/>
      <c r="L39" s="281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</row>
    <row r="41" spans="1:54" s="59" customFormat="1" ht="29.95" customHeight="1">
      <c r="A41" s="291" t="s">
        <v>206</v>
      </c>
      <c r="B41" s="291"/>
      <c r="C41" s="291"/>
      <c r="D41" s="291"/>
      <c r="E41" s="291"/>
      <c r="F41" s="291"/>
      <c r="G41" s="291"/>
      <c r="H41" s="291"/>
      <c r="I41" s="291"/>
      <c r="J41" s="171">
        <f>+J42</f>
        <v>0</v>
      </c>
      <c r="K41" s="171">
        <f t="shared" ref="K41:L42" si="7">+K42</f>
        <v>52520.2</v>
      </c>
      <c r="L41" s="171">
        <f t="shared" si="7"/>
        <v>87533.7</v>
      </c>
      <c r="M41" s="112"/>
      <c r="N41" s="112"/>
      <c r="O41" s="112"/>
      <c r="P41" s="112"/>
      <c r="Q41" s="112"/>
      <c r="R41" s="112"/>
      <c r="S41" s="112"/>
      <c r="T41" s="112"/>
    </row>
    <row r="42" spans="1:54" s="123" customFormat="1" ht="17.75" customHeight="1">
      <c r="A42" s="283"/>
      <c r="B42" s="200">
        <v>1236</v>
      </c>
      <c r="C42" s="281" t="s">
        <v>43</v>
      </c>
      <c r="D42" s="281"/>
      <c r="E42" s="281"/>
      <c r="F42" s="281"/>
      <c r="G42" s="281"/>
      <c r="H42" s="281"/>
      <c r="I42" s="281"/>
      <c r="J42" s="118">
        <f>+J43</f>
        <v>0</v>
      </c>
      <c r="K42" s="118">
        <f t="shared" si="7"/>
        <v>52520.2</v>
      </c>
      <c r="L42" s="118">
        <f t="shared" si="7"/>
        <v>87533.7</v>
      </c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</row>
    <row r="43" spans="1:54" ht="33.35" customHeight="1">
      <c r="A43" s="283"/>
      <c r="B43" s="283"/>
      <c r="C43" s="283"/>
      <c r="D43" s="200" t="s">
        <v>83</v>
      </c>
      <c r="E43" s="281" t="s">
        <v>86</v>
      </c>
      <c r="F43" s="281"/>
      <c r="G43" s="281"/>
      <c r="H43" s="281"/>
      <c r="I43" s="281"/>
      <c r="J43" s="359">
        <f>+'Հավելված N 4'!G35</f>
        <v>0</v>
      </c>
      <c r="K43" s="359">
        <f>+'Հավելված N 4'!H35</f>
        <v>52520.2</v>
      </c>
      <c r="L43" s="359">
        <f>+'Հավելված N 4'!I35</f>
        <v>87533.7</v>
      </c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</row>
    <row r="44" spans="1:54" ht="33.35" customHeight="1">
      <c r="A44" s="283"/>
      <c r="B44" s="283"/>
      <c r="C44" s="283"/>
      <c r="D44" s="292"/>
      <c r="E44" s="278"/>
      <c r="F44" s="281" t="s">
        <v>87</v>
      </c>
      <c r="G44" s="281"/>
      <c r="H44" s="281"/>
      <c r="I44" s="281"/>
      <c r="J44" s="281"/>
      <c r="K44" s="281"/>
      <c r="L44" s="281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</row>
    <row r="45" spans="1:54">
      <c r="A45" s="283"/>
      <c r="B45" s="283"/>
      <c r="C45" s="283"/>
      <c r="D45" s="292"/>
      <c r="E45" s="278"/>
      <c r="F45" s="278"/>
      <c r="G45" s="281" t="s">
        <v>44</v>
      </c>
      <c r="H45" s="281"/>
      <c r="I45" s="281"/>
      <c r="J45" s="281"/>
      <c r="K45" s="281"/>
      <c r="L45" s="281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</row>
    <row r="46" spans="1:54">
      <c r="A46" s="283"/>
      <c r="B46" s="283"/>
      <c r="C46" s="283"/>
      <c r="D46" s="292"/>
      <c r="E46" s="278"/>
      <c r="F46" s="278"/>
      <c r="G46" s="278"/>
      <c r="H46" s="281" t="s">
        <v>81</v>
      </c>
      <c r="I46" s="281"/>
      <c r="J46" s="281"/>
      <c r="K46" s="281"/>
      <c r="L46" s="281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</row>
    <row r="47" spans="1:54" ht="35.5">
      <c r="A47" s="283"/>
      <c r="B47" s="283"/>
      <c r="C47" s="283"/>
      <c r="D47" s="292"/>
      <c r="E47" s="278"/>
      <c r="F47" s="278"/>
      <c r="G47" s="278"/>
      <c r="H47" s="198"/>
      <c r="I47" s="120" t="s">
        <v>205</v>
      </c>
      <c r="J47" s="120"/>
      <c r="K47" s="169"/>
      <c r="L47" s="120">
        <v>1</v>
      </c>
    </row>
  </sheetData>
  <mergeCells count="73">
    <mergeCell ref="G46:G47"/>
    <mergeCell ref="H46:L46"/>
    <mergeCell ref="J9:L9"/>
    <mergeCell ref="G1:H1"/>
    <mergeCell ref="J1:L1"/>
    <mergeCell ref="J2:L2"/>
    <mergeCell ref="G3:H3"/>
    <mergeCell ref="J3:L3"/>
    <mergeCell ref="A6:L6"/>
    <mergeCell ref="A9:A10"/>
    <mergeCell ref="B9:C9"/>
    <mergeCell ref="D9:G9"/>
    <mergeCell ref="H9:H10"/>
    <mergeCell ref="I9:I10"/>
    <mergeCell ref="A11:I11"/>
    <mergeCell ref="A12:I12"/>
    <mergeCell ref="A13:I13"/>
    <mergeCell ref="A14:A24"/>
    <mergeCell ref="C14:I14"/>
    <mergeCell ref="B15:B24"/>
    <mergeCell ref="C15:C24"/>
    <mergeCell ref="E15:I15"/>
    <mergeCell ref="D16:D20"/>
    <mergeCell ref="E16:E20"/>
    <mergeCell ref="F16:L16"/>
    <mergeCell ref="F17:F20"/>
    <mergeCell ref="G17:L17"/>
    <mergeCell ref="G18:G20"/>
    <mergeCell ref="H18:L18"/>
    <mergeCell ref="H19:H20"/>
    <mergeCell ref="D22:D24"/>
    <mergeCell ref="E22:E24"/>
    <mergeCell ref="F22:L22"/>
    <mergeCell ref="F23:F24"/>
    <mergeCell ref="G23:L23"/>
    <mergeCell ref="H24:L24"/>
    <mergeCell ref="A35:A39"/>
    <mergeCell ref="C35:I35"/>
    <mergeCell ref="B36:B39"/>
    <mergeCell ref="C36:C39"/>
    <mergeCell ref="E36:I36"/>
    <mergeCell ref="D37:D39"/>
    <mergeCell ref="E37:E39"/>
    <mergeCell ref="F37:L37"/>
    <mergeCell ref="F38:F39"/>
    <mergeCell ref="G38:L38"/>
    <mergeCell ref="H39:L39"/>
    <mergeCell ref="C28:C32"/>
    <mergeCell ref="B28:B32"/>
    <mergeCell ref="A27:A32"/>
    <mergeCell ref="A34:I34"/>
    <mergeCell ref="A26:I26"/>
    <mergeCell ref="C27:I27"/>
    <mergeCell ref="E28:I28"/>
    <mergeCell ref="D29:D32"/>
    <mergeCell ref="E29:E32"/>
    <mergeCell ref="F29:L29"/>
    <mergeCell ref="F30:F32"/>
    <mergeCell ref="G30:L30"/>
    <mergeCell ref="G31:G32"/>
    <mergeCell ref="H31:L31"/>
    <mergeCell ref="E21:I21"/>
    <mergeCell ref="A41:I41"/>
    <mergeCell ref="A42:A47"/>
    <mergeCell ref="C42:I42"/>
    <mergeCell ref="B43:B47"/>
    <mergeCell ref="C43:C47"/>
    <mergeCell ref="E43:I43"/>
    <mergeCell ref="D44:D47"/>
    <mergeCell ref="E44:E47"/>
    <mergeCell ref="F44:L44"/>
    <mergeCell ref="F45:F47"/>
    <mergeCell ref="G45:L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Հավելված N 1</vt:lpstr>
      <vt:lpstr>Հավելված N 2</vt:lpstr>
      <vt:lpstr>Հավելված N 3</vt:lpstr>
      <vt:lpstr>Հավելված N 4</vt:lpstr>
      <vt:lpstr>Հավելված N 5</vt:lpstr>
      <vt:lpstr>Հավելված N 6</vt:lpstr>
      <vt:lpstr>Հավելված N 7</vt:lpstr>
      <vt:lpstr>Հավելված N 8</vt:lpstr>
      <vt:lpstr>Հավելված N 9</vt:lpstr>
      <vt:lpstr>Հավելված N 10</vt:lpstr>
      <vt:lpstr>'Հավելված N 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</dc:creator>
  <cp:keywords>https:/mul-edu.gov.am/tasks/docs/attachment.php?id=336010&amp;fn=havelvacner+%282%29.xlsx&amp;out=1&amp;token=</cp:keywords>
  <cp:lastModifiedBy>User</cp:lastModifiedBy>
  <cp:lastPrinted>2024-02-19T11:31:34Z</cp:lastPrinted>
  <dcterms:created xsi:type="dcterms:W3CDTF">2022-01-04T07:12:58Z</dcterms:created>
  <dcterms:modified xsi:type="dcterms:W3CDTF">2025-05-27T07:43:32Z</dcterms:modified>
</cp:coreProperties>
</file>