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2023-2025\Kayq\Hulis\Hulis\"/>
    </mc:Choice>
  </mc:AlternateContent>
  <bookViews>
    <workbookView xWindow="0" yWindow="0" windowWidth="28800" windowHeight="12135" firstSheet="1" activeTab="3"/>
  </bookViews>
  <sheets>
    <sheet name="1215.11002 Ուսուցիչներ" sheetId="1" r:id="rId1"/>
    <sheet name="1215.11003 Գրքեր" sheetId="3" r:id="rId2"/>
    <sheet name="1215.11004 Քարտեզ" sheetId="4" r:id="rId3"/>
    <sheet name="1215.12001 Համալսարաններ" sheetId="5" r:id="rId4"/>
    <sheet name="1215.12002 Նկարչական" sheetId="6" r:id="rId5"/>
    <sheet name="1215.12004 Հայերեն" sheetId="7" r:id="rId6"/>
  </sheets>
  <calcPr calcId="152511"/>
</workbook>
</file>

<file path=xl/calcChain.xml><?xml version="1.0" encoding="utf-8"?>
<calcChain xmlns="http://schemas.openxmlformats.org/spreadsheetml/2006/main">
  <c r="F11" i="7" l="1"/>
  <c r="F8" i="7"/>
  <c r="F7" i="7"/>
  <c r="F26" i="6"/>
  <c r="F25" i="6"/>
  <c r="F24" i="6"/>
  <c r="F27" i="6" s="1"/>
  <c r="F21" i="6"/>
  <c r="F20" i="6"/>
  <c r="F19" i="6"/>
  <c r="F18" i="6"/>
  <c r="F22" i="6" s="1"/>
  <c r="F15" i="6"/>
  <c r="F14" i="6"/>
  <c r="F13" i="6"/>
  <c r="F12" i="6"/>
  <c r="F16" i="6" s="1"/>
  <c r="F11" i="6"/>
  <c r="F12" i="7" l="1"/>
  <c r="F28" i="6"/>
  <c r="F25" i="5"/>
  <c r="F24" i="5"/>
  <c r="F26" i="5" s="1"/>
  <c r="F22" i="5"/>
  <c r="F17" i="4"/>
  <c r="F16" i="4"/>
  <c r="F18" i="4" s="1"/>
  <c r="F13" i="4"/>
  <c r="F12" i="4"/>
  <c r="F11" i="4"/>
  <c r="F10" i="4"/>
  <c r="F9" i="4"/>
  <c r="F8" i="4"/>
  <c r="F27" i="5" l="1"/>
  <c r="F14" i="4"/>
  <c r="F19" i="4" s="1"/>
  <c r="F20" i="4" s="1"/>
  <c r="F21" i="4" l="1"/>
  <c r="F8" i="3" l="1"/>
  <c r="F13" i="3"/>
  <c r="F7" i="3"/>
  <c r="F9" i="3" l="1"/>
  <c r="F14" i="3" s="1"/>
  <c r="F33" i="1" l="1"/>
  <c r="F32" i="1"/>
  <c r="F31" i="1"/>
  <c r="F34" i="1" s="1"/>
  <c r="F26" i="1"/>
  <c r="F25" i="1"/>
  <c r="F24" i="1"/>
  <c r="F28" i="1" s="1"/>
  <c r="F11" i="1"/>
  <c r="F10" i="1"/>
  <c r="F9" i="1"/>
  <c r="F8" i="1"/>
  <c r="F4" i="1"/>
  <c r="F5" i="1" s="1"/>
  <c r="F13" i="1" l="1"/>
  <c r="F38" i="1"/>
</calcChain>
</file>

<file path=xl/comments1.xml><?xml version="1.0" encoding="utf-8"?>
<comments xmlns="http://schemas.openxmlformats.org/spreadsheetml/2006/main">
  <authors>
    <author>Toma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Toma:</t>
        </r>
        <r>
          <rPr>
            <sz val="9"/>
            <color indexed="81"/>
            <rFont val="Tahoma"/>
            <family val="2"/>
          </rPr>
          <t xml:space="preserve">
նախկին 5704.0 դրամ + 30%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Toma:</t>
        </r>
        <r>
          <rPr>
            <sz val="9"/>
            <color indexed="81"/>
            <rFont val="Tahoma"/>
            <family val="2"/>
          </rPr>
          <t xml:space="preserve">
նախկին 3600.0 դրամ + 30 %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Toma:</t>
        </r>
        <r>
          <rPr>
            <sz val="9"/>
            <color indexed="81"/>
            <rFont val="Tahoma"/>
            <family val="2"/>
          </rPr>
          <t xml:space="preserve">
նախկին 11400.0 դրամ +30%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Toma:</t>
        </r>
        <r>
          <rPr>
            <sz val="9"/>
            <color indexed="81"/>
            <rFont val="Tahoma"/>
            <family val="2"/>
          </rPr>
          <t xml:space="preserve">
նախկին 3600.0 դրամ + 30 %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Toma:</t>
        </r>
        <r>
          <rPr>
            <sz val="9"/>
            <color indexed="81"/>
            <rFont val="Tahoma"/>
            <family val="2"/>
          </rPr>
          <t xml:space="preserve">
7500$*480+փոխանցման հետ կապված հնարավոր կորուստ կլարացրած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Toma:</t>
        </r>
        <r>
          <rPr>
            <sz val="9"/>
            <color indexed="81"/>
            <rFont val="Tahoma"/>
            <family val="2"/>
          </rPr>
          <t xml:space="preserve">
24000 Euro*500 դրամ կլորացրած
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Toma:</t>
        </r>
        <r>
          <rPr>
            <sz val="9"/>
            <color indexed="81"/>
            <rFont val="Tahoma"/>
            <family val="2"/>
          </rPr>
          <t xml:space="preserve">
նախկին 3600.0 դրամ + 30 %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Toma:</t>
        </r>
        <r>
          <rPr>
            <sz val="9"/>
            <color indexed="81"/>
            <rFont val="Tahoma"/>
            <family val="2"/>
          </rPr>
          <t xml:space="preserve">
նախկին 3600.0 դրամ + 30 %
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Toma:</t>
        </r>
        <r>
          <rPr>
            <sz val="9"/>
            <color indexed="81"/>
            <rFont val="Tahoma"/>
            <family val="2"/>
          </rPr>
          <t xml:space="preserve">
նախկին 3600.0 դրամ + 30 %
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>Toma:</t>
        </r>
        <r>
          <rPr>
            <sz val="9"/>
            <color indexed="81"/>
            <rFont val="Tahoma"/>
            <family val="2"/>
          </rPr>
          <t xml:space="preserve">
նախկին 3600.0 դրամ + 30 %
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</rPr>
          <t>Toma:</t>
        </r>
        <r>
          <rPr>
            <sz val="9"/>
            <color indexed="81"/>
            <rFont val="Tahoma"/>
            <family val="2"/>
          </rPr>
          <t xml:space="preserve">
նախկին 3600.0 դրամ + 30 %
</t>
        </r>
      </text>
    </comment>
  </commentList>
</comments>
</file>

<file path=xl/sharedStrings.xml><?xml version="1.0" encoding="utf-8"?>
<sst xmlns="http://schemas.openxmlformats.org/spreadsheetml/2006/main" count="225" uniqueCount="144">
  <si>
    <t>1215.11002.ՍՓՅՈՒՌՔԻ ԿՐԹՕՋԱԽՆԵՐԻ ՈՒՍՈՒՑԻՉՆԵՐԻ ԿԱՐՈՂՈՒԹՅՈՒՆՆԵՐԻ ՀԶՈՐԱՑՈՒՄ</t>
  </si>
  <si>
    <t>N</t>
  </si>
  <si>
    <t>Վերապատրաստող անձնակազմ</t>
  </si>
  <si>
    <t>Չ/միավոր         Ժամ/խումբ</t>
  </si>
  <si>
    <t>1 ժամի արժեքը</t>
  </si>
  <si>
    <t>Ընդհանուր գումար                  (ՀՀ դրամ)</t>
  </si>
  <si>
    <t>Դասախոսական կազմ</t>
  </si>
  <si>
    <t>120 X 7+28</t>
  </si>
  <si>
    <t>Ընդամենը</t>
  </si>
  <si>
    <t>Անվանում</t>
  </si>
  <si>
    <t>Չափման միավոր</t>
  </si>
  <si>
    <t>Միավորների քանակը</t>
  </si>
  <si>
    <t>Միավորի արժեքը</t>
  </si>
  <si>
    <t>ԿԱԶՄԱԿԵՐՊՉԱԿԱՆ ԾԱԽՍԵՐ</t>
  </si>
  <si>
    <t>Կեցություն  (գիշերավարձ+նախաճաշ+ընթրիք)</t>
  </si>
  <si>
    <t>մարդ x օր</t>
  </si>
  <si>
    <t>40x27</t>
  </si>
  <si>
    <t>Ճաշ</t>
  </si>
  <si>
    <t>66 x 27</t>
  </si>
  <si>
    <t>Սուրճի ընդմիջում</t>
  </si>
  <si>
    <t>70 x 19</t>
  </si>
  <si>
    <t>Ֆուրշետ</t>
  </si>
  <si>
    <t>մարդ x անգամ</t>
  </si>
  <si>
    <t>80 x 2</t>
  </si>
  <si>
    <t>ԸՆԴԱՄԵՆԸ</t>
  </si>
  <si>
    <t>ՏՐԱՆՍՊՈՐՏԱՅԻՆ ԾԱԽՍԵՐ</t>
  </si>
  <si>
    <t>Երևանի ներսում՝ արտալսարանայինի վայր</t>
  </si>
  <si>
    <t>Երևանի ներսում՝ պրակտիկ պարապմունքների վայր</t>
  </si>
  <si>
    <t>Երևանի ներսում՝ պարապմունքների վայր</t>
  </si>
  <si>
    <t>Շրջայցներ</t>
  </si>
  <si>
    <t>Ուսումնական մասի վարձակալություն</t>
  </si>
  <si>
    <t>ՄՇԱԿՈՒԹԱՅԻՆ ԾԱԽՍԵՐ</t>
  </si>
  <si>
    <t>Թատրոն</t>
  </si>
  <si>
    <t xml:space="preserve">62 մարդ x 2  </t>
  </si>
  <si>
    <t>Թանգարան</t>
  </si>
  <si>
    <t>65 մարդ x 6</t>
  </si>
  <si>
    <t>Թանգաչանի էքսկուրսավար</t>
  </si>
  <si>
    <t>էքսկուրսավար x խումբ</t>
  </si>
  <si>
    <t>5 x 6</t>
  </si>
  <si>
    <t>Էքսկուրավար շրջայցներին</t>
  </si>
  <si>
    <t>ԸՆԴԱՄՆԵԸ</t>
  </si>
  <si>
    <t>ԳՐԱՍԵՆՅԱԿԱՅԻՆ ԾԱԽՍԵՐ</t>
  </si>
  <si>
    <t>Թուղթ</t>
  </si>
  <si>
    <t>տուփ</t>
  </si>
  <si>
    <t>10</t>
  </si>
  <si>
    <t>Նյութերի բազմացում</t>
  </si>
  <si>
    <t>հատ</t>
  </si>
  <si>
    <t>120 x 65</t>
  </si>
  <si>
    <t>Սերտիֆիկատ</t>
  </si>
  <si>
    <t>Flip chart, գունավոր թուղթ, գրիչներ, թղթապանակ, մակրեր և այլն</t>
  </si>
  <si>
    <t>ԱՅԼ ԾԱԽՍԵՐ</t>
  </si>
  <si>
    <t>Համադրող</t>
  </si>
  <si>
    <t>մարդ</t>
  </si>
  <si>
    <t>Չնախատեսված</t>
  </si>
  <si>
    <t>ԸՆԴԱՄԵՆԸ (I+II)՝ ԱԱՀ ներառյալ</t>
  </si>
  <si>
    <t>Չափի միավ.</t>
  </si>
  <si>
    <t>Չափի միավ. քանակը</t>
  </si>
  <si>
    <t>Գին</t>
  </si>
  <si>
    <t>Գումար /ՀՀ դրամ/</t>
  </si>
  <si>
    <t>Անվանումը</t>
  </si>
  <si>
    <t>կգ</t>
  </si>
  <si>
    <t>Պահուստում առկա պաշարների կառավարման ծառայություններ</t>
  </si>
  <si>
    <t>Դասագրքեր</t>
  </si>
  <si>
    <t>Տետրեր</t>
  </si>
  <si>
    <t>Ծախսային հոդվածներ</t>
  </si>
  <si>
    <t>Ծրագրի ընդհանուր ֆինանսավորում</t>
  </si>
  <si>
    <t>Ընդամենը I</t>
  </si>
  <si>
    <t>II. Ծառայությունների և ապրանքների ձեռքբերում</t>
  </si>
  <si>
    <t>Ընդամենը II</t>
  </si>
  <si>
    <t>III. Ծառայությունների մատուցում</t>
  </si>
  <si>
    <t>Բեռերի փոխադրման ծառայություններ</t>
  </si>
  <si>
    <t>1215.11003. Սփյուռքի հայկական կրթական հաստատություններին ուսումնական գրականոււթյան և օժանդակ նյութերի տրամադրում</t>
  </si>
  <si>
    <t>ԸՆԴԱՄԵՆԸ I+II</t>
  </si>
  <si>
    <t>1215.---- .Սփյուռքի կրթօջախների տվյալների բազայի կառավարում</t>
  </si>
  <si>
    <t>2023թ.</t>
  </si>
  <si>
    <t>I. Աշխատավարձ</t>
  </si>
  <si>
    <t>Համակարգի տեխնիկական առաջադրանքի մշակում, ծրագրավորողների աշխատանքի վերահսկում</t>
  </si>
  <si>
    <t>մարդxամիս</t>
  </si>
  <si>
    <t>2x2</t>
  </si>
  <si>
    <t>Համակարգի դիզայն, UA/UX ծրագրավորում</t>
  </si>
  <si>
    <t>Տեխնիկական առաջադրանքի ուսումնասիրություն, Back-End ծրագրավորում</t>
  </si>
  <si>
    <t>1x7</t>
  </si>
  <si>
    <t>Տեխնիկական առաջադրանքի ուսումնասիրություն, Front-End ծրագրավորում</t>
  </si>
  <si>
    <t>Օգտագործողի ձեռնարկի մշակում</t>
  </si>
  <si>
    <t>1x2</t>
  </si>
  <si>
    <t>Ծրագրի ղեկավար /PM</t>
  </si>
  <si>
    <t>1x12</t>
  </si>
  <si>
    <t>II. Կազմակերպչական ծախսեր</t>
  </si>
  <si>
    <t>Համակարգի թեստավորում</t>
  </si>
  <si>
    <t>ամիս</t>
  </si>
  <si>
    <t>Թերությունների շտկում</t>
  </si>
  <si>
    <t>ԸՆԴԱՄԵՆԸ I+II (Առանց ԱԱՀ)</t>
  </si>
  <si>
    <t>ԱԱՀ</t>
  </si>
  <si>
    <t xml:space="preserve">Օտարերկրյա պետություններում հայերենի և  հայագիտական առարկաների դասավանդում </t>
  </si>
  <si>
    <t>I. Աշխատավարձ (Աջակցություն դասընթացների կազմակերպմանը)</t>
  </si>
  <si>
    <t>Պրահայի Կարլովի համալսարան</t>
  </si>
  <si>
    <t>Բուխարեստի համալսարան</t>
  </si>
  <si>
    <t>Վենետիկի Կա՛Ֆոսկարի համալսարան</t>
  </si>
  <si>
    <t>Զալցբուրգի համալսարան</t>
  </si>
  <si>
    <t>Պոտսդամի Լեփսիուսի տուն-թանգարանի ինստիտուտ</t>
  </si>
  <si>
    <t>Հռոմի Լա՛Սապիենցա համալսարան</t>
  </si>
  <si>
    <t>Մոսկվայի միջազգային հարաբերությունների պետական ինստիտուտ</t>
  </si>
  <si>
    <t>Արգենտինայի Քենեդի համալսարան</t>
  </si>
  <si>
    <t>Ուրուգվայի Հանրապետության համալսարան</t>
  </si>
  <si>
    <t>Թեհրանի համալսարան</t>
  </si>
  <si>
    <t>Կահիրեի համալսարան</t>
  </si>
  <si>
    <t>Հալլեի ՙՙՄեսրոպ՚՚ հայագիտական հետազոտությունների կենտրոն</t>
  </si>
  <si>
    <t>Իսպանիայի Ալիկանտեի համալսարան</t>
  </si>
  <si>
    <t>Լեհաստանի Կրոկովի համալսարան</t>
  </si>
  <si>
    <t>Աջակցություն կոնֆերանսի կազմակերպմանը</t>
  </si>
  <si>
    <t>Աջակցություն հետազոտության իրականացմանը</t>
  </si>
  <si>
    <t>Նախահաշիվ</t>
  </si>
  <si>
    <t>ՆԱԽԱՀԱՇԻՎ</t>
  </si>
  <si>
    <t>Միավոր</t>
  </si>
  <si>
    <t>Քանակը</t>
  </si>
  <si>
    <t>Միավորի գումարը /ներառյալ հարկ/</t>
  </si>
  <si>
    <t>Ընդամենը գումարը /Ներառյալ հարկերը/</t>
  </si>
  <si>
    <t>Անձնակազմ</t>
  </si>
  <si>
    <t>Ծրագրի ղեկավար</t>
  </si>
  <si>
    <t>ծառ</t>
  </si>
  <si>
    <t>Ծրագրի համակարգող</t>
  </si>
  <si>
    <t>Հաշվապահ</t>
  </si>
  <si>
    <t>Ընդհանուր</t>
  </si>
  <si>
    <t>Դասընթացավար մասնագետ (Էրեբունի թանգարան)  5 դասընթաց</t>
  </si>
  <si>
    <t>Ցուցահանդեսի համադրող</t>
  </si>
  <si>
    <t>Ցուցահանդեսի աշխ.մոնտաժ/ապամոնտաժ</t>
  </si>
  <si>
    <t>Մասնագիտական ժյուրի</t>
  </si>
  <si>
    <t>Տպագրական ծախսեր</t>
  </si>
  <si>
    <t>Բաններ</t>
  </si>
  <si>
    <t>Պիտակներ</t>
  </si>
  <si>
    <t>Բացիկ</t>
  </si>
  <si>
    <t>Վկայական</t>
  </si>
  <si>
    <t>Այլ ծախս</t>
  </si>
  <si>
    <t>Գրաֆիկական ձևավորում /Ցուցահանդես և կատալոգ/</t>
  </si>
  <si>
    <t>Մրցանակներ</t>
  </si>
  <si>
    <t>Կատալոգ</t>
  </si>
  <si>
    <t>1215.12002. Համահայկական նկարչական մանկապատանեկան մրցույթ-փառատոն</t>
  </si>
  <si>
    <t>.</t>
  </si>
  <si>
    <t>1215.12004.Հայաստանի միգրանտ ընտանիքների դպրոցականների հայոց լեզվի իմացության բարելավում</t>
  </si>
  <si>
    <t>Ուսուցիչ</t>
  </si>
  <si>
    <t>մարդxդ/ժամ</t>
  </si>
  <si>
    <t>Դասագրքերի, նյութերի ձեռբերում, պատրաստում</t>
  </si>
  <si>
    <t>մարդx հատ</t>
  </si>
  <si>
    <t>2x300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</si>
</sst>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#,##0;[Red]#,##0"/>
    <numFmt numFmtId="165" formatCode="#,##0.0;[Red]#,##0.0"/>
    <numFmt numFmtId="166" formatCode="#,##0.0"/>
    <numFmt numFmtId="167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9"/>
      <name val="GHEA Grapalat"/>
      <family val="3"/>
    </font>
    <font>
      <b/>
      <sz val="10"/>
      <name val="GHEA Grapalat"/>
      <family val="3"/>
    </font>
    <font>
      <sz val="9"/>
      <color theme="1"/>
      <name val="GHEA Grapalat"/>
      <family val="3"/>
    </font>
    <font>
      <sz val="9"/>
      <name val="GHEA Grapalat"/>
      <family val="3"/>
    </font>
    <font>
      <b/>
      <sz val="9"/>
      <color theme="1"/>
      <name val="GHEA Grapalat"/>
      <family val="3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10"/>
      <name val="GHEA Grapalat"/>
      <family val="3"/>
    </font>
    <font>
      <b/>
      <sz val="12"/>
      <color theme="1"/>
      <name val="GHEA Grapalat"/>
      <family val="3"/>
    </font>
    <font>
      <sz val="11"/>
      <name val="GHEA Grapalat"/>
      <family val="3"/>
    </font>
    <font>
      <i/>
      <sz val="10"/>
      <name val="GHEA Grapalat"/>
      <family val="3"/>
    </font>
    <font>
      <sz val="12"/>
      <color theme="1"/>
      <name val="GHEA Grapalat"/>
      <family val="3"/>
    </font>
    <font>
      <i/>
      <sz val="12"/>
      <color theme="1"/>
      <name val="GHEA Grapalat"/>
      <family val="3"/>
    </font>
    <font>
      <b/>
      <i/>
      <sz val="12"/>
      <color theme="1"/>
      <name val="GHEA Grapalat"/>
      <family val="3"/>
    </font>
    <font>
      <b/>
      <sz val="14"/>
      <color theme="1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/>
  </cellStyleXfs>
  <cellXfs count="150">
    <xf numFmtId="0" fontId="0" fillId="0" borderId="0" xfId="0"/>
    <xf numFmtId="0" fontId="3" fillId="0" borderId="0" xfId="3" applyFont="1" applyBorder="1" applyAlignment="1">
      <alignment horizontal="center" vertical="center"/>
    </xf>
    <xf numFmtId="0" fontId="5" fillId="0" borderId="0" xfId="0" applyFont="1"/>
    <xf numFmtId="0" fontId="3" fillId="0" borderId="0" xfId="3" applyFont="1" applyAlignment="1">
      <alignment horizontal="center"/>
    </xf>
    <xf numFmtId="0" fontId="6" fillId="0" borderId="0" xfId="3" applyFont="1"/>
    <xf numFmtId="164" fontId="6" fillId="0" borderId="0" xfId="3" applyNumberFormat="1" applyFont="1"/>
    <xf numFmtId="0" fontId="3" fillId="0" borderId="1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top" wrapText="1"/>
    </xf>
    <xf numFmtId="164" fontId="3" fillId="0" borderId="1" xfId="3" applyNumberFormat="1" applyFont="1" applyBorder="1" applyAlignment="1">
      <alignment horizontal="center" wrapText="1"/>
    </xf>
    <xf numFmtId="0" fontId="6" fillId="0" borderId="1" xfId="3" applyFont="1" applyFill="1" applyBorder="1" applyAlignment="1">
      <alignment horizontal="center" wrapText="1"/>
    </xf>
    <xf numFmtId="0" fontId="6" fillId="0" borderId="1" xfId="3" applyFont="1" applyFill="1" applyBorder="1" applyAlignment="1">
      <alignment wrapText="1"/>
    </xf>
    <xf numFmtId="0" fontId="6" fillId="0" borderId="1" xfId="3" applyFont="1" applyFill="1" applyBorder="1" applyAlignment="1"/>
    <xf numFmtId="0" fontId="6" fillId="0" borderId="1" xfId="3" applyFont="1" applyFill="1" applyBorder="1" applyAlignment="1">
      <alignment horizontal="right" wrapText="1"/>
    </xf>
    <xf numFmtId="164" fontId="6" fillId="0" borderId="1" xfId="3" applyNumberFormat="1" applyFont="1" applyFill="1" applyBorder="1" applyAlignment="1">
      <alignment horizontal="right" wrapText="1"/>
    </xf>
    <xf numFmtId="0" fontId="5" fillId="0" borderId="0" xfId="0" applyFont="1" applyAlignment="1"/>
    <xf numFmtId="0" fontId="6" fillId="0" borderId="1" xfId="3" applyFont="1" applyBorder="1" applyAlignment="1">
      <alignment vertical="center" wrapText="1"/>
    </xf>
    <xf numFmtId="0" fontId="3" fillId="0" borderId="1" xfId="3" applyFont="1" applyBorder="1" applyAlignment="1">
      <alignment wrapText="1"/>
    </xf>
    <xf numFmtId="0" fontId="6" fillId="0" borderId="1" xfId="3" applyFont="1" applyBorder="1" applyAlignment="1">
      <alignment horizontal="center" wrapText="1"/>
    </xf>
    <xf numFmtId="164" fontId="3" fillId="2" borderId="1" xfId="3" applyNumberFormat="1" applyFont="1" applyFill="1" applyBorder="1" applyAlignment="1">
      <alignment horizontal="right" wrapText="1"/>
    </xf>
    <xf numFmtId="0" fontId="6" fillId="0" borderId="1" xfId="3" applyFont="1" applyBorder="1" applyAlignment="1">
      <alignment wrapText="1"/>
    </xf>
    <xf numFmtId="0" fontId="6" fillId="0" borderId="1" xfId="3" applyFont="1" applyBorder="1" applyAlignment="1">
      <alignment horizontal="right" wrapText="1"/>
    </xf>
    <xf numFmtId="164" fontId="6" fillId="0" borderId="1" xfId="3" applyNumberFormat="1" applyFont="1" applyBorder="1" applyAlignment="1"/>
    <xf numFmtId="164" fontId="6" fillId="0" borderId="1" xfId="3" applyNumberFormat="1" applyFont="1" applyFill="1" applyBorder="1" applyAlignment="1"/>
    <xf numFmtId="164" fontId="6" fillId="0" borderId="1" xfId="3" applyNumberFormat="1" applyFont="1" applyFill="1" applyBorder="1" applyAlignment="1">
      <alignment horizontal="center" wrapText="1"/>
    </xf>
    <xf numFmtId="3" fontId="5" fillId="0" borderId="0" xfId="0" applyNumberFormat="1" applyFont="1" applyAlignment="1"/>
    <xf numFmtId="0" fontId="6" fillId="0" borderId="1" xfId="3" applyFont="1" applyBorder="1" applyAlignment="1">
      <alignment horizontal="left" wrapText="1"/>
    </xf>
    <xf numFmtId="164" fontId="6" fillId="0" borderId="1" xfId="3" applyNumberFormat="1" applyFont="1" applyBorder="1" applyAlignment="1">
      <alignment horizontal="right" wrapText="1"/>
    </xf>
    <xf numFmtId="3" fontId="7" fillId="0" borderId="0" xfId="0" applyNumberFormat="1" applyFont="1" applyAlignment="1"/>
    <xf numFmtId="0" fontId="3" fillId="0" borderId="1" xfId="3" applyFont="1" applyBorder="1" applyAlignment="1">
      <alignment horizontal="center" wrapText="1"/>
    </xf>
    <xf numFmtId="164" fontId="5" fillId="0" borderId="0" xfId="0" applyNumberFormat="1" applyFont="1" applyAlignment="1"/>
    <xf numFmtId="0" fontId="6" fillId="0" borderId="1" xfId="3" applyFont="1" applyBorder="1" applyAlignment="1"/>
    <xf numFmtId="0" fontId="6" fillId="0" borderId="1" xfId="3" applyFont="1" applyBorder="1" applyAlignment="1">
      <alignment horizontal="center"/>
    </xf>
    <xf numFmtId="0" fontId="3" fillId="0" borderId="1" xfId="3" applyFont="1" applyBorder="1" applyAlignment="1">
      <alignment horizontal="left" vertical="center" wrapText="1"/>
    </xf>
    <xf numFmtId="164" fontId="3" fillId="2" borderId="1" xfId="3" applyNumberFormat="1" applyFont="1" applyFill="1" applyBorder="1" applyAlignment="1"/>
    <xf numFmtId="164" fontId="5" fillId="0" borderId="0" xfId="0" applyNumberFormat="1" applyFont="1"/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165" fontId="10" fillId="0" borderId="1" xfId="0" applyNumberFormat="1" applyFont="1" applyBorder="1"/>
    <xf numFmtId="0" fontId="10" fillId="0" borderId="1" xfId="0" applyFont="1" applyFill="1" applyBorder="1" applyAlignment="1">
      <alignment wrapText="1"/>
    </xf>
    <xf numFmtId="165" fontId="11" fillId="5" borderId="1" xfId="0" applyNumberFormat="1" applyFont="1" applyFill="1" applyBorder="1"/>
    <xf numFmtId="0" fontId="8" fillId="0" borderId="0" xfId="0" applyFont="1"/>
    <xf numFmtId="165" fontId="4" fillId="5" borderId="1" xfId="0" applyNumberFormat="1" applyFont="1" applyFill="1" applyBorder="1"/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165" fontId="10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>
      <alignment vertical="center"/>
    </xf>
    <xf numFmtId="165" fontId="9" fillId="5" borderId="3" xfId="0" applyNumberFormat="1" applyFont="1" applyFill="1" applyBorder="1" applyAlignment="1"/>
    <xf numFmtId="0" fontId="10" fillId="0" borderId="0" xfId="0" applyFont="1"/>
    <xf numFmtId="165" fontId="10" fillId="0" borderId="0" xfId="0" applyNumberFormat="1" applyFont="1"/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1" xfId="0" applyFont="1" applyBorder="1"/>
    <xf numFmtId="0" fontId="10" fillId="0" borderId="0" xfId="0" applyFont="1" applyFill="1" applyBorder="1" applyAlignment="1">
      <alignment horizontal="right"/>
    </xf>
    <xf numFmtId="165" fontId="10" fillId="0" borderId="0" xfId="0" applyNumberFormat="1" applyFont="1" applyFill="1" applyBorder="1"/>
    <xf numFmtId="0" fontId="10" fillId="0" borderId="0" xfId="0" applyFont="1" applyFill="1" applyBorder="1"/>
    <xf numFmtId="0" fontId="10" fillId="0" borderId="6" xfId="0" applyFont="1" applyBorder="1"/>
    <xf numFmtId="0" fontId="10" fillId="0" borderId="0" xfId="0" applyFont="1" applyBorder="1"/>
    <xf numFmtId="0" fontId="10" fillId="0" borderId="5" xfId="0" applyFont="1" applyBorder="1" applyAlignment="1">
      <alignment horizontal="center"/>
    </xf>
    <xf numFmtId="165" fontId="10" fillId="0" borderId="5" xfId="0" applyNumberFormat="1" applyFont="1" applyBorder="1"/>
    <xf numFmtId="0" fontId="10" fillId="5" borderId="1" xfId="0" applyFont="1" applyFill="1" applyBorder="1"/>
    <xf numFmtId="165" fontId="4" fillId="0" borderId="0" xfId="0" applyNumberFormat="1" applyFont="1" applyFill="1" applyBorder="1"/>
    <xf numFmtId="0" fontId="10" fillId="0" borderId="1" xfId="0" applyFont="1" applyFill="1" applyBorder="1" applyAlignment="1">
      <alignment vertical="top" wrapText="1"/>
    </xf>
    <xf numFmtId="0" fontId="10" fillId="0" borderId="0" xfId="0" applyFont="1" applyFill="1"/>
    <xf numFmtId="0" fontId="10" fillId="5" borderId="1" xfId="0" applyFont="1" applyFill="1" applyBorder="1" applyAlignment="1">
      <alignment vertical="top" wrapText="1"/>
    </xf>
    <xf numFmtId="0" fontId="16" fillId="0" borderId="0" xfId="0" applyFont="1"/>
    <xf numFmtId="166" fontId="17" fillId="3" borderId="4" xfId="0" applyNumberFormat="1" applyFont="1" applyFill="1" applyBorder="1" applyAlignment="1">
      <alignment horizontal="center" vertical="center" wrapText="1"/>
    </xf>
    <xf numFmtId="165" fontId="8" fillId="0" borderId="0" xfId="0" applyNumberFormat="1" applyFont="1"/>
    <xf numFmtId="165" fontId="10" fillId="3" borderId="0" xfId="0" applyNumberFormat="1" applyFont="1" applyFill="1"/>
    <xf numFmtId="0" fontId="8" fillId="3" borderId="0" xfId="0" applyFont="1" applyFill="1"/>
    <xf numFmtId="0" fontId="18" fillId="0" borderId="0" xfId="0" applyFont="1" applyAlignment="1">
      <alignment horizontal="center" vertical="center" wrapText="1"/>
    </xf>
    <xf numFmtId="41" fontId="18" fillId="0" borderId="0" xfId="2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1" fontId="15" fillId="0" borderId="1" xfId="2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67" fontId="18" fillId="3" borderId="1" xfId="1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167" fontId="15" fillId="7" borderId="1" xfId="1" applyNumberFormat="1" applyFont="1" applyFill="1" applyBorder="1" applyAlignment="1">
      <alignment horizontal="center" vertical="center" wrapText="1"/>
    </xf>
    <xf numFmtId="167" fontId="15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41" fontId="18" fillId="3" borderId="1" xfId="2" applyFont="1" applyFill="1" applyBorder="1" applyAlignment="1">
      <alignment horizontal="right" vertical="center" wrapText="1"/>
    </xf>
    <xf numFmtId="0" fontId="18" fillId="7" borderId="1" xfId="0" applyFont="1" applyFill="1" applyBorder="1" applyAlignment="1">
      <alignment horizontal="center" vertical="center" wrapText="1"/>
    </xf>
    <xf numFmtId="41" fontId="18" fillId="7" borderId="1" xfId="2" applyFont="1" applyFill="1" applyBorder="1" applyAlignment="1">
      <alignment horizontal="center" vertical="center" wrapText="1"/>
    </xf>
    <xf numFmtId="167" fontId="15" fillId="7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41" fontId="15" fillId="3" borderId="1" xfId="2" applyFont="1" applyFill="1" applyBorder="1" applyAlignment="1">
      <alignment horizontal="center" vertical="center" wrapText="1"/>
    </xf>
    <xf numFmtId="167" fontId="18" fillId="7" borderId="1" xfId="1" applyNumberFormat="1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left" vertical="center" wrapText="1"/>
    </xf>
    <xf numFmtId="0" fontId="21" fillId="7" borderId="1" xfId="0" applyFont="1" applyFill="1" applyBorder="1" applyAlignment="1">
      <alignment horizontal="center" vertical="center" wrapText="1"/>
    </xf>
    <xf numFmtId="41" fontId="21" fillId="7" borderId="1" xfId="2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41" fontId="18" fillId="3" borderId="0" xfId="2" applyFont="1" applyFill="1" applyBorder="1" applyAlignment="1">
      <alignment horizontal="center" vertical="center" wrapText="1"/>
    </xf>
    <xf numFmtId="0" fontId="4" fillId="0" borderId="0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left" vertical="center" wrapText="1"/>
    </xf>
    <xf numFmtId="0" fontId="3" fillId="0" borderId="1" xfId="3" applyFont="1" applyBorder="1" applyAlignment="1">
      <alignment horizontal="left" wrapText="1"/>
    </xf>
    <xf numFmtId="0" fontId="3" fillId="0" borderId="2" xfId="3" applyFont="1" applyBorder="1" applyAlignment="1">
      <alignment horizontal="left" wrapText="1"/>
    </xf>
    <xf numFmtId="0" fontId="3" fillId="0" borderId="3" xfId="3" applyFont="1" applyBorder="1" applyAlignment="1">
      <alignment horizontal="left" wrapText="1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left"/>
    </xf>
    <xf numFmtId="0" fontId="14" fillId="0" borderId="3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15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6" borderId="2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5" fillId="7" borderId="1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5" fillId="7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</cellXfs>
  <cellStyles count="4">
    <cellStyle name="Comma" xfId="1" builtinId="3"/>
    <cellStyle name="Comma [0]" xfId="2" builtinId="6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19" workbookViewId="0">
      <selection activeCell="J11" sqref="J11"/>
    </sheetView>
  </sheetViews>
  <sheetFormatPr defaultRowHeight="13.5" x14ac:dyDescent="0.25"/>
  <cols>
    <col min="1" max="1" width="2.5703125" style="2" bestFit="1" customWidth="1"/>
    <col min="2" max="2" width="35" style="2" customWidth="1"/>
    <col min="3" max="3" width="14.140625" style="2" customWidth="1"/>
    <col min="4" max="4" width="14.5703125" style="2" customWidth="1"/>
    <col min="5" max="5" width="11.85546875" style="2" customWidth="1"/>
    <col min="6" max="6" width="14.85546875" style="34" customWidth="1"/>
    <col min="7" max="9" width="9.140625" style="2"/>
    <col min="10" max="10" width="17.28515625" style="2" customWidth="1"/>
    <col min="11" max="256" width="9.140625" style="2"/>
    <col min="257" max="257" width="2.5703125" style="2" bestFit="1" customWidth="1"/>
    <col min="258" max="258" width="35" style="2" customWidth="1"/>
    <col min="259" max="259" width="14.140625" style="2" customWidth="1"/>
    <col min="260" max="260" width="14.5703125" style="2" customWidth="1"/>
    <col min="261" max="261" width="11.85546875" style="2" customWidth="1"/>
    <col min="262" max="262" width="14.85546875" style="2" customWidth="1"/>
    <col min="263" max="265" width="9.140625" style="2"/>
    <col min="266" max="266" width="17.28515625" style="2" customWidth="1"/>
    <col min="267" max="512" width="9.140625" style="2"/>
    <col min="513" max="513" width="2.5703125" style="2" bestFit="1" customWidth="1"/>
    <col min="514" max="514" width="35" style="2" customWidth="1"/>
    <col min="515" max="515" width="14.140625" style="2" customWidth="1"/>
    <col min="516" max="516" width="14.5703125" style="2" customWidth="1"/>
    <col min="517" max="517" width="11.85546875" style="2" customWidth="1"/>
    <col min="518" max="518" width="14.85546875" style="2" customWidth="1"/>
    <col min="519" max="521" width="9.140625" style="2"/>
    <col min="522" max="522" width="17.28515625" style="2" customWidth="1"/>
    <col min="523" max="768" width="9.140625" style="2"/>
    <col min="769" max="769" width="2.5703125" style="2" bestFit="1" customWidth="1"/>
    <col min="770" max="770" width="35" style="2" customWidth="1"/>
    <col min="771" max="771" width="14.140625" style="2" customWidth="1"/>
    <col min="772" max="772" width="14.5703125" style="2" customWidth="1"/>
    <col min="773" max="773" width="11.85546875" style="2" customWidth="1"/>
    <col min="774" max="774" width="14.85546875" style="2" customWidth="1"/>
    <col min="775" max="777" width="9.140625" style="2"/>
    <col min="778" max="778" width="17.28515625" style="2" customWidth="1"/>
    <col min="779" max="1024" width="9.140625" style="2"/>
    <col min="1025" max="1025" width="2.5703125" style="2" bestFit="1" customWidth="1"/>
    <col min="1026" max="1026" width="35" style="2" customWidth="1"/>
    <col min="1027" max="1027" width="14.140625" style="2" customWidth="1"/>
    <col min="1028" max="1028" width="14.5703125" style="2" customWidth="1"/>
    <col min="1029" max="1029" width="11.85546875" style="2" customWidth="1"/>
    <col min="1030" max="1030" width="14.85546875" style="2" customWidth="1"/>
    <col min="1031" max="1033" width="9.140625" style="2"/>
    <col min="1034" max="1034" width="17.28515625" style="2" customWidth="1"/>
    <col min="1035" max="1280" width="9.140625" style="2"/>
    <col min="1281" max="1281" width="2.5703125" style="2" bestFit="1" customWidth="1"/>
    <col min="1282" max="1282" width="35" style="2" customWidth="1"/>
    <col min="1283" max="1283" width="14.140625" style="2" customWidth="1"/>
    <col min="1284" max="1284" width="14.5703125" style="2" customWidth="1"/>
    <col min="1285" max="1285" width="11.85546875" style="2" customWidth="1"/>
    <col min="1286" max="1286" width="14.85546875" style="2" customWidth="1"/>
    <col min="1287" max="1289" width="9.140625" style="2"/>
    <col min="1290" max="1290" width="17.28515625" style="2" customWidth="1"/>
    <col min="1291" max="1536" width="9.140625" style="2"/>
    <col min="1537" max="1537" width="2.5703125" style="2" bestFit="1" customWidth="1"/>
    <col min="1538" max="1538" width="35" style="2" customWidth="1"/>
    <col min="1539" max="1539" width="14.140625" style="2" customWidth="1"/>
    <col min="1540" max="1540" width="14.5703125" style="2" customWidth="1"/>
    <col min="1541" max="1541" width="11.85546875" style="2" customWidth="1"/>
    <col min="1542" max="1542" width="14.85546875" style="2" customWidth="1"/>
    <col min="1543" max="1545" width="9.140625" style="2"/>
    <col min="1546" max="1546" width="17.28515625" style="2" customWidth="1"/>
    <col min="1547" max="1792" width="9.140625" style="2"/>
    <col min="1793" max="1793" width="2.5703125" style="2" bestFit="1" customWidth="1"/>
    <col min="1794" max="1794" width="35" style="2" customWidth="1"/>
    <col min="1795" max="1795" width="14.140625" style="2" customWidth="1"/>
    <col min="1796" max="1796" width="14.5703125" style="2" customWidth="1"/>
    <col min="1797" max="1797" width="11.85546875" style="2" customWidth="1"/>
    <col min="1798" max="1798" width="14.85546875" style="2" customWidth="1"/>
    <col min="1799" max="1801" width="9.140625" style="2"/>
    <col min="1802" max="1802" width="17.28515625" style="2" customWidth="1"/>
    <col min="1803" max="2048" width="9.140625" style="2"/>
    <col min="2049" max="2049" width="2.5703125" style="2" bestFit="1" customWidth="1"/>
    <col min="2050" max="2050" width="35" style="2" customWidth="1"/>
    <col min="2051" max="2051" width="14.140625" style="2" customWidth="1"/>
    <col min="2052" max="2052" width="14.5703125" style="2" customWidth="1"/>
    <col min="2053" max="2053" width="11.85546875" style="2" customWidth="1"/>
    <col min="2054" max="2054" width="14.85546875" style="2" customWidth="1"/>
    <col min="2055" max="2057" width="9.140625" style="2"/>
    <col min="2058" max="2058" width="17.28515625" style="2" customWidth="1"/>
    <col min="2059" max="2304" width="9.140625" style="2"/>
    <col min="2305" max="2305" width="2.5703125" style="2" bestFit="1" customWidth="1"/>
    <col min="2306" max="2306" width="35" style="2" customWidth="1"/>
    <col min="2307" max="2307" width="14.140625" style="2" customWidth="1"/>
    <col min="2308" max="2308" width="14.5703125" style="2" customWidth="1"/>
    <col min="2309" max="2309" width="11.85546875" style="2" customWidth="1"/>
    <col min="2310" max="2310" width="14.85546875" style="2" customWidth="1"/>
    <col min="2311" max="2313" width="9.140625" style="2"/>
    <col min="2314" max="2314" width="17.28515625" style="2" customWidth="1"/>
    <col min="2315" max="2560" width="9.140625" style="2"/>
    <col min="2561" max="2561" width="2.5703125" style="2" bestFit="1" customWidth="1"/>
    <col min="2562" max="2562" width="35" style="2" customWidth="1"/>
    <col min="2563" max="2563" width="14.140625" style="2" customWidth="1"/>
    <col min="2564" max="2564" width="14.5703125" style="2" customWidth="1"/>
    <col min="2565" max="2565" width="11.85546875" style="2" customWidth="1"/>
    <col min="2566" max="2566" width="14.85546875" style="2" customWidth="1"/>
    <col min="2567" max="2569" width="9.140625" style="2"/>
    <col min="2570" max="2570" width="17.28515625" style="2" customWidth="1"/>
    <col min="2571" max="2816" width="9.140625" style="2"/>
    <col min="2817" max="2817" width="2.5703125" style="2" bestFit="1" customWidth="1"/>
    <col min="2818" max="2818" width="35" style="2" customWidth="1"/>
    <col min="2819" max="2819" width="14.140625" style="2" customWidth="1"/>
    <col min="2820" max="2820" width="14.5703125" style="2" customWidth="1"/>
    <col min="2821" max="2821" width="11.85546875" style="2" customWidth="1"/>
    <col min="2822" max="2822" width="14.85546875" style="2" customWidth="1"/>
    <col min="2823" max="2825" width="9.140625" style="2"/>
    <col min="2826" max="2826" width="17.28515625" style="2" customWidth="1"/>
    <col min="2827" max="3072" width="9.140625" style="2"/>
    <col min="3073" max="3073" width="2.5703125" style="2" bestFit="1" customWidth="1"/>
    <col min="3074" max="3074" width="35" style="2" customWidth="1"/>
    <col min="3075" max="3075" width="14.140625" style="2" customWidth="1"/>
    <col min="3076" max="3076" width="14.5703125" style="2" customWidth="1"/>
    <col min="3077" max="3077" width="11.85546875" style="2" customWidth="1"/>
    <col min="3078" max="3078" width="14.85546875" style="2" customWidth="1"/>
    <col min="3079" max="3081" width="9.140625" style="2"/>
    <col min="3082" max="3082" width="17.28515625" style="2" customWidth="1"/>
    <col min="3083" max="3328" width="9.140625" style="2"/>
    <col min="3329" max="3329" width="2.5703125" style="2" bestFit="1" customWidth="1"/>
    <col min="3330" max="3330" width="35" style="2" customWidth="1"/>
    <col min="3331" max="3331" width="14.140625" style="2" customWidth="1"/>
    <col min="3332" max="3332" width="14.5703125" style="2" customWidth="1"/>
    <col min="3333" max="3333" width="11.85546875" style="2" customWidth="1"/>
    <col min="3334" max="3334" width="14.85546875" style="2" customWidth="1"/>
    <col min="3335" max="3337" width="9.140625" style="2"/>
    <col min="3338" max="3338" width="17.28515625" style="2" customWidth="1"/>
    <col min="3339" max="3584" width="9.140625" style="2"/>
    <col min="3585" max="3585" width="2.5703125" style="2" bestFit="1" customWidth="1"/>
    <col min="3586" max="3586" width="35" style="2" customWidth="1"/>
    <col min="3587" max="3587" width="14.140625" style="2" customWidth="1"/>
    <col min="3588" max="3588" width="14.5703125" style="2" customWidth="1"/>
    <col min="3589" max="3589" width="11.85546875" style="2" customWidth="1"/>
    <col min="3590" max="3590" width="14.85546875" style="2" customWidth="1"/>
    <col min="3591" max="3593" width="9.140625" style="2"/>
    <col min="3594" max="3594" width="17.28515625" style="2" customWidth="1"/>
    <col min="3595" max="3840" width="9.140625" style="2"/>
    <col min="3841" max="3841" width="2.5703125" style="2" bestFit="1" customWidth="1"/>
    <col min="3842" max="3842" width="35" style="2" customWidth="1"/>
    <col min="3843" max="3843" width="14.140625" style="2" customWidth="1"/>
    <col min="3844" max="3844" width="14.5703125" style="2" customWidth="1"/>
    <col min="3845" max="3845" width="11.85546875" style="2" customWidth="1"/>
    <col min="3846" max="3846" width="14.85546875" style="2" customWidth="1"/>
    <col min="3847" max="3849" width="9.140625" style="2"/>
    <col min="3850" max="3850" width="17.28515625" style="2" customWidth="1"/>
    <col min="3851" max="4096" width="9.140625" style="2"/>
    <col min="4097" max="4097" width="2.5703125" style="2" bestFit="1" customWidth="1"/>
    <col min="4098" max="4098" width="35" style="2" customWidth="1"/>
    <col min="4099" max="4099" width="14.140625" style="2" customWidth="1"/>
    <col min="4100" max="4100" width="14.5703125" style="2" customWidth="1"/>
    <col min="4101" max="4101" width="11.85546875" style="2" customWidth="1"/>
    <col min="4102" max="4102" width="14.85546875" style="2" customWidth="1"/>
    <col min="4103" max="4105" width="9.140625" style="2"/>
    <col min="4106" max="4106" width="17.28515625" style="2" customWidth="1"/>
    <col min="4107" max="4352" width="9.140625" style="2"/>
    <col min="4353" max="4353" width="2.5703125" style="2" bestFit="1" customWidth="1"/>
    <col min="4354" max="4354" width="35" style="2" customWidth="1"/>
    <col min="4355" max="4355" width="14.140625" style="2" customWidth="1"/>
    <col min="4356" max="4356" width="14.5703125" style="2" customWidth="1"/>
    <col min="4357" max="4357" width="11.85546875" style="2" customWidth="1"/>
    <col min="4358" max="4358" width="14.85546875" style="2" customWidth="1"/>
    <col min="4359" max="4361" width="9.140625" style="2"/>
    <col min="4362" max="4362" width="17.28515625" style="2" customWidth="1"/>
    <col min="4363" max="4608" width="9.140625" style="2"/>
    <col min="4609" max="4609" width="2.5703125" style="2" bestFit="1" customWidth="1"/>
    <col min="4610" max="4610" width="35" style="2" customWidth="1"/>
    <col min="4611" max="4611" width="14.140625" style="2" customWidth="1"/>
    <col min="4612" max="4612" width="14.5703125" style="2" customWidth="1"/>
    <col min="4613" max="4613" width="11.85546875" style="2" customWidth="1"/>
    <col min="4614" max="4614" width="14.85546875" style="2" customWidth="1"/>
    <col min="4615" max="4617" width="9.140625" style="2"/>
    <col min="4618" max="4618" width="17.28515625" style="2" customWidth="1"/>
    <col min="4619" max="4864" width="9.140625" style="2"/>
    <col min="4865" max="4865" width="2.5703125" style="2" bestFit="1" customWidth="1"/>
    <col min="4866" max="4866" width="35" style="2" customWidth="1"/>
    <col min="4867" max="4867" width="14.140625" style="2" customWidth="1"/>
    <col min="4868" max="4868" width="14.5703125" style="2" customWidth="1"/>
    <col min="4869" max="4869" width="11.85546875" style="2" customWidth="1"/>
    <col min="4870" max="4870" width="14.85546875" style="2" customWidth="1"/>
    <col min="4871" max="4873" width="9.140625" style="2"/>
    <col min="4874" max="4874" width="17.28515625" style="2" customWidth="1"/>
    <col min="4875" max="5120" width="9.140625" style="2"/>
    <col min="5121" max="5121" width="2.5703125" style="2" bestFit="1" customWidth="1"/>
    <col min="5122" max="5122" width="35" style="2" customWidth="1"/>
    <col min="5123" max="5123" width="14.140625" style="2" customWidth="1"/>
    <col min="5124" max="5124" width="14.5703125" style="2" customWidth="1"/>
    <col min="5125" max="5125" width="11.85546875" style="2" customWidth="1"/>
    <col min="5126" max="5126" width="14.85546875" style="2" customWidth="1"/>
    <col min="5127" max="5129" width="9.140625" style="2"/>
    <col min="5130" max="5130" width="17.28515625" style="2" customWidth="1"/>
    <col min="5131" max="5376" width="9.140625" style="2"/>
    <col min="5377" max="5377" width="2.5703125" style="2" bestFit="1" customWidth="1"/>
    <col min="5378" max="5378" width="35" style="2" customWidth="1"/>
    <col min="5379" max="5379" width="14.140625" style="2" customWidth="1"/>
    <col min="5380" max="5380" width="14.5703125" style="2" customWidth="1"/>
    <col min="5381" max="5381" width="11.85546875" style="2" customWidth="1"/>
    <col min="5382" max="5382" width="14.85546875" style="2" customWidth="1"/>
    <col min="5383" max="5385" width="9.140625" style="2"/>
    <col min="5386" max="5386" width="17.28515625" style="2" customWidth="1"/>
    <col min="5387" max="5632" width="9.140625" style="2"/>
    <col min="5633" max="5633" width="2.5703125" style="2" bestFit="1" customWidth="1"/>
    <col min="5634" max="5634" width="35" style="2" customWidth="1"/>
    <col min="5635" max="5635" width="14.140625" style="2" customWidth="1"/>
    <col min="5636" max="5636" width="14.5703125" style="2" customWidth="1"/>
    <col min="5637" max="5637" width="11.85546875" style="2" customWidth="1"/>
    <col min="5638" max="5638" width="14.85546875" style="2" customWidth="1"/>
    <col min="5639" max="5641" width="9.140625" style="2"/>
    <col min="5642" max="5642" width="17.28515625" style="2" customWidth="1"/>
    <col min="5643" max="5888" width="9.140625" style="2"/>
    <col min="5889" max="5889" width="2.5703125" style="2" bestFit="1" customWidth="1"/>
    <col min="5890" max="5890" width="35" style="2" customWidth="1"/>
    <col min="5891" max="5891" width="14.140625" style="2" customWidth="1"/>
    <col min="5892" max="5892" width="14.5703125" style="2" customWidth="1"/>
    <col min="5893" max="5893" width="11.85546875" style="2" customWidth="1"/>
    <col min="5894" max="5894" width="14.85546875" style="2" customWidth="1"/>
    <col min="5895" max="5897" width="9.140625" style="2"/>
    <col min="5898" max="5898" width="17.28515625" style="2" customWidth="1"/>
    <col min="5899" max="6144" width="9.140625" style="2"/>
    <col min="6145" max="6145" width="2.5703125" style="2" bestFit="1" customWidth="1"/>
    <col min="6146" max="6146" width="35" style="2" customWidth="1"/>
    <col min="6147" max="6147" width="14.140625" style="2" customWidth="1"/>
    <col min="6148" max="6148" width="14.5703125" style="2" customWidth="1"/>
    <col min="6149" max="6149" width="11.85546875" style="2" customWidth="1"/>
    <col min="6150" max="6150" width="14.85546875" style="2" customWidth="1"/>
    <col min="6151" max="6153" width="9.140625" style="2"/>
    <col min="6154" max="6154" width="17.28515625" style="2" customWidth="1"/>
    <col min="6155" max="6400" width="9.140625" style="2"/>
    <col min="6401" max="6401" width="2.5703125" style="2" bestFit="1" customWidth="1"/>
    <col min="6402" max="6402" width="35" style="2" customWidth="1"/>
    <col min="6403" max="6403" width="14.140625" style="2" customWidth="1"/>
    <col min="6404" max="6404" width="14.5703125" style="2" customWidth="1"/>
    <col min="6405" max="6405" width="11.85546875" style="2" customWidth="1"/>
    <col min="6406" max="6406" width="14.85546875" style="2" customWidth="1"/>
    <col min="6407" max="6409" width="9.140625" style="2"/>
    <col min="6410" max="6410" width="17.28515625" style="2" customWidth="1"/>
    <col min="6411" max="6656" width="9.140625" style="2"/>
    <col min="6657" max="6657" width="2.5703125" style="2" bestFit="1" customWidth="1"/>
    <col min="6658" max="6658" width="35" style="2" customWidth="1"/>
    <col min="6659" max="6659" width="14.140625" style="2" customWidth="1"/>
    <col min="6660" max="6660" width="14.5703125" style="2" customWidth="1"/>
    <col min="6661" max="6661" width="11.85546875" style="2" customWidth="1"/>
    <col min="6662" max="6662" width="14.85546875" style="2" customWidth="1"/>
    <col min="6663" max="6665" width="9.140625" style="2"/>
    <col min="6666" max="6666" width="17.28515625" style="2" customWidth="1"/>
    <col min="6667" max="6912" width="9.140625" style="2"/>
    <col min="6913" max="6913" width="2.5703125" style="2" bestFit="1" customWidth="1"/>
    <col min="6914" max="6914" width="35" style="2" customWidth="1"/>
    <col min="6915" max="6915" width="14.140625" style="2" customWidth="1"/>
    <col min="6916" max="6916" width="14.5703125" style="2" customWidth="1"/>
    <col min="6917" max="6917" width="11.85546875" style="2" customWidth="1"/>
    <col min="6918" max="6918" width="14.85546875" style="2" customWidth="1"/>
    <col min="6919" max="6921" width="9.140625" style="2"/>
    <col min="6922" max="6922" width="17.28515625" style="2" customWidth="1"/>
    <col min="6923" max="7168" width="9.140625" style="2"/>
    <col min="7169" max="7169" width="2.5703125" style="2" bestFit="1" customWidth="1"/>
    <col min="7170" max="7170" width="35" style="2" customWidth="1"/>
    <col min="7171" max="7171" width="14.140625" style="2" customWidth="1"/>
    <col min="7172" max="7172" width="14.5703125" style="2" customWidth="1"/>
    <col min="7173" max="7173" width="11.85546875" style="2" customWidth="1"/>
    <col min="7174" max="7174" width="14.85546875" style="2" customWidth="1"/>
    <col min="7175" max="7177" width="9.140625" style="2"/>
    <col min="7178" max="7178" width="17.28515625" style="2" customWidth="1"/>
    <col min="7179" max="7424" width="9.140625" style="2"/>
    <col min="7425" max="7425" width="2.5703125" style="2" bestFit="1" customWidth="1"/>
    <col min="7426" max="7426" width="35" style="2" customWidth="1"/>
    <col min="7427" max="7427" width="14.140625" style="2" customWidth="1"/>
    <col min="7428" max="7428" width="14.5703125" style="2" customWidth="1"/>
    <col min="7429" max="7429" width="11.85546875" style="2" customWidth="1"/>
    <col min="7430" max="7430" width="14.85546875" style="2" customWidth="1"/>
    <col min="7431" max="7433" width="9.140625" style="2"/>
    <col min="7434" max="7434" width="17.28515625" style="2" customWidth="1"/>
    <col min="7435" max="7680" width="9.140625" style="2"/>
    <col min="7681" max="7681" width="2.5703125" style="2" bestFit="1" customWidth="1"/>
    <col min="7682" max="7682" width="35" style="2" customWidth="1"/>
    <col min="7683" max="7683" width="14.140625" style="2" customWidth="1"/>
    <col min="7684" max="7684" width="14.5703125" style="2" customWidth="1"/>
    <col min="7685" max="7685" width="11.85546875" style="2" customWidth="1"/>
    <col min="7686" max="7686" width="14.85546875" style="2" customWidth="1"/>
    <col min="7687" max="7689" width="9.140625" style="2"/>
    <col min="7690" max="7690" width="17.28515625" style="2" customWidth="1"/>
    <col min="7691" max="7936" width="9.140625" style="2"/>
    <col min="7937" max="7937" width="2.5703125" style="2" bestFit="1" customWidth="1"/>
    <col min="7938" max="7938" width="35" style="2" customWidth="1"/>
    <col min="7939" max="7939" width="14.140625" style="2" customWidth="1"/>
    <col min="7940" max="7940" width="14.5703125" style="2" customWidth="1"/>
    <col min="7941" max="7941" width="11.85546875" style="2" customWidth="1"/>
    <col min="7942" max="7942" width="14.85546875" style="2" customWidth="1"/>
    <col min="7943" max="7945" width="9.140625" style="2"/>
    <col min="7946" max="7946" width="17.28515625" style="2" customWidth="1"/>
    <col min="7947" max="8192" width="9.140625" style="2"/>
    <col min="8193" max="8193" width="2.5703125" style="2" bestFit="1" customWidth="1"/>
    <col min="8194" max="8194" width="35" style="2" customWidth="1"/>
    <col min="8195" max="8195" width="14.140625" style="2" customWidth="1"/>
    <col min="8196" max="8196" width="14.5703125" style="2" customWidth="1"/>
    <col min="8197" max="8197" width="11.85546875" style="2" customWidth="1"/>
    <col min="8198" max="8198" width="14.85546875" style="2" customWidth="1"/>
    <col min="8199" max="8201" width="9.140625" style="2"/>
    <col min="8202" max="8202" width="17.28515625" style="2" customWidth="1"/>
    <col min="8203" max="8448" width="9.140625" style="2"/>
    <col min="8449" max="8449" width="2.5703125" style="2" bestFit="1" customWidth="1"/>
    <col min="8450" max="8450" width="35" style="2" customWidth="1"/>
    <col min="8451" max="8451" width="14.140625" style="2" customWidth="1"/>
    <col min="8452" max="8452" width="14.5703125" style="2" customWidth="1"/>
    <col min="8453" max="8453" width="11.85546875" style="2" customWidth="1"/>
    <col min="8454" max="8454" width="14.85546875" style="2" customWidth="1"/>
    <col min="8455" max="8457" width="9.140625" style="2"/>
    <col min="8458" max="8458" width="17.28515625" style="2" customWidth="1"/>
    <col min="8459" max="8704" width="9.140625" style="2"/>
    <col min="8705" max="8705" width="2.5703125" style="2" bestFit="1" customWidth="1"/>
    <col min="8706" max="8706" width="35" style="2" customWidth="1"/>
    <col min="8707" max="8707" width="14.140625" style="2" customWidth="1"/>
    <col min="8708" max="8708" width="14.5703125" style="2" customWidth="1"/>
    <col min="8709" max="8709" width="11.85546875" style="2" customWidth="1"/>
    <col min="8710" max="8710" width="14.85546875" style="2" customWidth="1"/>
    <col min="8711" max="8713" width="9.140625" style="2"/>
    <col min="8714" max="8714" width="17.28515625" style="2" customWidth="1"/>
    <col min="8715" max="8960" width="9.140625" style="2"/>
    <col min="8961" max="8961" width="2.5703125" style="2" bestFit="1" customWidth="1"/>
    <col min="8962" max="8962" width="35" style="2" customWidth="1"/>
    <col min="8963" max="8963" width="14.140625" style="2" customWidth="1"/>
    <col min="8964" max="8964" width="14.5703125" style="2" customWidth="1"/>
    <col min="8965" max="8965" width="11.85546875" style="2" customWidth="1"/>
    <col min="8966" max="8966" width="14.85546875" style="2" customWidth="1"/>
    <col min="8967" max="8969" width="9.140625" style="2"/>
    <col min="8970" max="8970" width="17.28515625" style="2" customWidth="1"/>
    <col min="8971" max="9216" width="9.140625" style="2"/>
    <col min="9217" max="9217" width="2.5703125" style="2" bestFit="1" customWidth="1"/>
    <col min="9218" max="9218" width="35" style="2" customWidth="1"/>
    <col min="9219" max="9219" width="14.140625" style="2" customWidth="1"/>
    <col min="9220" max="9220" width="14.5703125" style="2" customWidth="1"/>
    <col min="9221" max="9221" width="11.85546875" style="2" customWidth="1"/>
    <col min="9222" max="9222" width="14.85546875" style="2" customWidth="1"/>
    <col min="9223" max="9225" width="9.140625" style="2"/>
    <col min="9226" max="9226" width="17.28515625" style="2" customWidth="1"/>
    <col min="9227" max="9472" width="9.140625" style="2"/>
    <col min="9473" max="9473" width="2.5703125" style="2" bestFit="1" customWidth="1"/>
    <col min="9474" max="9474" width="35" style="2" customWidth="1"/>
    <col min="9475" max="9475" width="14.140625" style="2" customWidth="1"/>
    <col min="9476" max="9476" width="14.5703125" style="2" customWidth="1"/>
    <col min="9477" max="9477" width="11.85546875" style="2" customWidth="1"/>
    <col min="9478" max="9478" width="14.85546875" style="2" customWidth="1"/>
    <col min="9479" max="9481" width="9.140625" style="2"/>
    <col min="9482" max="9482" width="17.28515625" style="2" customWidth="1"/>
    <col min="9483" max="9728" width="9.140625" style="2"/>
    <col min="9729" max="9729" width="2.5703125" style="2" bestFit="1" customWidth="1"/>
    <col min="9730" max="9730" width="35" style="2" customWidth="1"/>
    <col min="9731" max="9731" width="14.140625" style="2" customWidth="1"/>
    <col min="9732" max="9732" width="14.5703125" style="2" customWidth="1"/>
    <col min="9733" max="9733" width="11.85546875" style="2" customWidth="1"/>
    <col min="9734" max="9734" width="14.85546875" style="2" customWidth="1"/>
    <col min="9735" max="9737" width="9.140625" style="2"/>
    <col min="9738" max="9738" width="17.28515625" style="2" customWidth="1"/>
    <col min="9739" max="9984" width="9.140625" style="2"/>
    <col min="9985" max="9985" width="2.5703125" style="2" bestFit="1" customWidth="1"/>
    <col min="9986" max="9986" width="35" style="2" customWidth="1"/>
    <col min="9987" max="9987" width="14.140625" style="2" customWidth="1"/>
    <col min="9988" max="9988" width="14.5703125" style="2" customWidth="1"/>
    <col min="9989" max="9989" width="11.85546875" style="2" customWidth="1"/>
    <col min="9990" max="9990" width="14.85546875" style="2" customWidth="1"/>
    <col min="9991" max="9993" width="9.140625" style="2"/>
    <col min="9994" max="9994" width="17.28515625" style="2" customWidth="1"/>
    <col min="9995" max="10240" width="9.140625" style="2"/>
    <col min="10241" max="10241" width="2.5703125" style="2" bestFit="1" customWidth="1"/>
    <col min="10242" max="10242" width="35" style="2" customWidth="1"/>
    <col min="10243" max="10243" width="14.140625" style="2" customWidth="1"/>
    <col min="10244" max="10244" width="14.5703125" style="2" customWidth="1"/>
    <col min="10245" max="10245" width="11.85546875" style="2" customWidth="1"/>
    <col min="10246" max="10246" width="14.85546875" style="2" customWidth="1"/>
    <col min="10247" max="10249" width="9.140625" style="2"/>
    <col min="10250" max="10250" width="17.28515625" style="2" customWidth="1"/>
    <col min="10251" max="10496" width="9.140625" style="2"/>
    <col min="10497" max="10497" width="2.5703125" style="2" bestFit="1" customWidth="1"/>
    <col min="10498" max="10498" width="35" style="2" customWidth="1"/>
    <col min="10499" max="10499" width="14.140625" style="2" customWidth="1"/>
    <col min="10500" max="10500" width="14.5703125" style="2" customWidth="1"/>
    <col min="10501" max="10501" width="11.85546875" style="2" customWidth="1"/>
    <col min="10502" max="10502" width="14.85546875" style="2" customWidth="1"/>
    <col min="10503" max="10505" width="9.140625" style="2"/>
    <col min="10506" max="10506" width="17.28515625" style="2" customWidth="1"/>
    <col min="10507" max="10752" width="9.140625" style="2"/>
    <col min="10753" max="10753" width="2.5703125" style="2" bestFit="1" customWidth="1"/>
    <col min="10754" max="10754" width="35" style="2" customWidth="1"/>
    <col min="10755" max="10755" width="14.140625" style="2" customWidth="1"/>
    <col min="10756" max="10756" width="14.5703125" style="2" customWidth="1"/>
    <col min="10757" max="10757" width="11.85546875" style="2" customWidth="1"/>
    <col min="10758" max="10758" width="14.85546875" style="2" customWidth="1"/>
    <col min="10759" max="10761" width="9.140625" style="2"/>
    <col min="10762" max="10762" width="17.28515625" style="2" customWidth="1"/>
    <col min="10763" max="11008" width="9.140625" style="2"/>
    <col min="11009" max="11009" width="2.5703125" style="2" bestFit="1" customWidth="1"/>
    <col min="11010" max="11010" width="35" style="2" customWidth="1"/>
    <col min="11011" max="11011" width="14.140625" style="2" customWidth="1"/>
    <col min="11012" max="11012" width="14.5703125" style="2" customWidth="1"/>
    <col min="11013" max="11013" width="11.85546875" style="2" customWidth="1"/>
    <col min="11014" max="11014" width="14.85546875" style="2" customWidth="1"/>
    <col min="11015" max="11017" width="9.140625" style="2"/>
    <col min="11018" max="11018" width="17.28515625" style="2" customWidth="1"/>
    <col min="11019" max="11264" width="9.140625" style="2"/>
    <col min="11265" max="11265" width="2.5703125" style="2" bestFit="1" customWidth="1"/>
    <col min="11266" max="11266" width="35" style="2" customWidth="1"/>
    <col min="11267" max="11267" width="14.140625" style="2" customWidth="1"/>
    <col min="11268" max="11268" width="14.5703125" style="2" customWidth="1"/>
    <col min="11269" max="11269" width="11.85546875" style="2" customWidth="1"/>
    <col min="11270" max="11270" width="14.85546875" style="2" customWidth="1"/>
    <col min="11271" max="11273" width="9.140625" style="2"/>
    <col min="11274" max="11274" width="17.28515625" style="2" customWidth="1"/>
    <col min="11275" max="11520" width="9.140625" style="2"/>
    <col min="11521" max="11521" width="2.5703125" style="2" bestFit="1" customWidth="1"/>
    <col min="11522" max="11522" width="35" style="2" customWidth="1"/>
    <col min="11523" max="11523" width="14.140625" style="2" customWidth="1"/>
    <col min="11524" max="11524" width="14.5703125" style="2" customWidth="1"/>
    <col min="11525" max="11525" width="11.85546875" style="2" customWidth="1"/>
    <col min="11526" max="11526" width="14.85546875" style="2" customWidth="1"/>
    <col min="11527" max="11529" width="9.140625" style="2"/>
    <col min="11530" max="11530" width="17.28515625" style="2" customWidth="1"/>
    <col min="11531" max="11776" width="9.140625" style="2"/>
    <col min="11777" max="11777" width="2.5703125" style="2" bestFit="1" customWidth="1"/>
    <col min="11778" max="11778" width="35" style="2" customWidth="1"/>
    <col min="11779" max="11779" width="14.140625" style="2" customWidth="1"/>
    <col min="11780" max="11780" width="14.5703125" style="2" customWidth="1"/>
    <col min="11781" max="11781" width="11.85546875" style="2" customWidth="1"/>
    <col min="11782" max="11782" width="14.85546875" style="2" customWidth="1"/>
    <col min="11783" max="11785" width="9.140625" style="2"/>
    <col min="11786" max="11786" width="17.28515625" style="2" customWidth="1"/>
    <col min="11787" max="12032" width="9.140625" style="2"/>
    <col min="12033" max="12033" width="2.5703125" style="2" bestFit="1" customWidth="1"/>
    <col min="12034" max="12034" width="35" style="2" customWidth="1"/>
    <col min="12035" max="12035" width="14.140625" style="2" customWidth="1"/>
    <col min="12036" max="12036" width="14.5703125" style="2" customWidth="1"/>
    <col min="12037" max="12037" width="11.85546875" style="2" customWidth="1"/>
    <col min="12038" max="12038" width="14.85546875" style="2" customWidth="1"/>
    <col min="12039" max="12041" width="9.140625" style="2"/>
    <col min="12042" max="12042" width="17.28515625" style="2" customWidth="1"/>
    <col min="12043" max="12288" width="9.140625" style="2"/>
    <col min="12289" max="12289" width="2.5703125" style="2" bestFit="1" customWidth="1"/>
    <col min="12290" max="12290" width="35" style="2" customWidth="1"/>
    <col min="12291" max="12291" width="14.140625" style="2" customWidth="1"/>
    <col min="12292" max="12292" width="14.5703125" style="2" customWidth="1"/>
    <col min="12293" max="12293" width="11.85546875" style="2" customWidth="1"/>
    <col min="12294" max="12294" width="14.85546875" style="2" customWidth="1"/>
    <col min="12295" max="12297" width="9.140625" style="2"/>
    <col min="12298" max="12298" width="17.28515625" style="2" customWidth="1"/>
    <col min="12299" max="12544" width="9.140625" style="2"/>
    <col min="12545" max="12545" width="2.5703125" style="2" bestFit="1" customWidth="1"/>
    <col min="12546" max="12546" width="35" style="2" customWidth="1"/>
    <col min="12547" max="12547" width="14.140625" style="2" customWidth="1"/>
    <col min="12548" max="12548" width="14.5703125" style="2" customWidth="1"/>
    <col min="12549" max="12549" width="11.85546875" style="2" customWidth="1"/>
    <col min="12550" max="12550" width="14.85546875" style="2" customWidth="1"/>
    <col min="12551" max="12553" width="9.140625" style="2"/>
    <col min="12554" max="12554" width="17.28515625" style="2" customWidth="1"/>
    <col min="12555" max="12800" width="9.140625" style="2"/>
    <col min="12801" max="12801" width="2.5703125" style="2" bestFit="1" customWidth="1"/>
    <col min="12802" max="12802" width="35" style="2" customWidth="1"/>
    <col min="12803" max="12803" width="14.140625" style="2" customWidth="1"/>
    <col min="12804" max="12804" width="14.5703125" style="2" customWidth="1"/>
    <col min="12805" max="12805" width="11.85546875" style="2" customWidth="1"/>
    <col min="12806" max="12806" width="14.85546875" style="2" customWidth="1"/>
    <col min="12807" max="12809" width="9.140625" style="2"/>
    <col min="12810" max="12810" width="17.28515625" style="2" customWidth="1"/>
    <col min="12811" max="13056" width="9.140625" style="2"/>
    <col min="13057" max="13057" width="2.5703125" style="2" bestFit="1" customWidth="1"/>
    <col min="13058" max="13058" width="35" style="2" customWidth="1"/>
    <col min="13059" max="13059" width="14.140625" style="2" customWidth="1"/>
    <col min="13060" max="13060" width="14.5703125" style="2" customWidth="1"/>
    <col min="13061" max="13061" width="11.85546875" style="2" customWidth="1"/>
    <col min="13062" max="13062" width="14.85546875" style="2" customWidth="1"/>
    <col min="13063" max="13065" width="9.140625" style="2"/>
    <col min="13066" max="13066" width="17.28515625" style="2" customWidth="1"/>
    <col min="13067" max="13312" width="9.140625" style="2"/>
    <col min="13313" max="13313" width="2.5703125" style="2" bestFit="1" customWidth="1"/>
    <col min="13314" max="13314" width="35" style="2" customWidth="1"/>
    <col min="13315" max="13315" width="14.140625" style="2" customWidth="1"/>
    <col min="13316" max="13316" width="14.5703125" style="2" customWidth="1"/>
    <col min="13317" max="13317" width="11.85546875" style="2" customWidth="1"/>
    <col min="13318" max="13318" width="14.85546875" style="2" customWidth="1"/>
    <col min="13319" max="13321" width="9.140625" style="2"/>
    <col min="13322" max="13322" width="17.28515625" style="2" customWidth="1"/>
    <col min="13323" max="13568" width="9.140625" style="2"/>
    <col min="13569" max="13569" width="2.5703125" style="2" bestFit="1" customWidth="1"/>
    <col min="13570" max="13570" width="35" style="2" customWidth="1"/>
    <col min="13571" max="13571" width="14.140625" style="2" customWidth="1"/>
    <col min="13572" max="13572" width="14.5703125" style="2" customWidth="1"/>
    <col min="13573" max="13573" width="11.85546875" style="2" customWidth="1"/>
    <col min="13574" max="13574" width="14.85546875" style="2" customWidth="1"/>
    <col min="13575" max="13577" width="9.140625" style="2"/>
    <col min="13578" max="13578" width="17.28515625" style="2" customWidth="1"/>
    <col min="13579" max="13824" width="9.140625" style="2"/>
    <col min="13825" max="13825" width="2.5703125" style="2" bestFit="1" customWidth="1"/>
    <col min="13826" max="13826" width="35" style="2" customWidth="1"/>
    <col min="13827" max="13827" width="14.140625" style="2" customWidth="1"/>
    <col min="13828" max="13828" width="14.5703125" style="2" customWidth="1"/>
    <col min="13829" max="13829" width="11.85546875" style="2" customWidth="1"/>
    <col min="13830" max="13830" width="14.85546875" style="2" customWidth="1"/>
    <col min="13831" max="13833" width="9.140625" style="2"/>
    <col min="13834" max="13834" width="17.28515625" style="2" customWidth="1"/>
    <col min="13835" max="14080" width="9.140625" style="2"/>
    <col min="14081" max="14081" width="2.5703125" style="2" bestFit="1" customWidth="1"/>
    <col min="14082" max="14082" width="35" style="2" customWidth="1"/>
    <col min="14083" max="14083" width="14.140625" style="2" customWidth="1"/>
    <col min="14084" max="14084" width="14.5703125" style="2" customWidth="1"/>
    <col min="14085" max="14085" width="11.85546875" style="2" customWidth="1"/>
    <col min="14086" max="14086" width="14.85546875" style="2" customWidth="1"/>
    <col min="14087" max="14089" width="9.140625" style="2"/>
    <col min="14090" max="14090" width="17.28515625" style="2" customWidth="1"/>
    <col min="14091" max="14336" width="9.140625" style="2"/>
    <col min="14337" max="14337" width="2.5703125" style="2" bestFit="1" customWidth="1"/>
    <col min="14338" max="14338" width="35" style="2" customWidth="1"/>
    <col min="14339" max="14339" width="14.140625" style="2" customWidth="1"/>
    <col min="14340" max="14340" width="14.5703125" style="2" customWidth="1"/>
    <col min="14341" max="14341" width="11.85546875" style="2" customWidth="1"/>
    <col min="14342" max="14342" width="14.85546875" style="2" customWidth="1"/>
    <col min="14343" max="14345" width="9.140625" style="2"/>
    <col min="14346" max="14346" width="17.28515625" style="2" customWidth="1"/>
    <col min="14347" max="14592" width="9.140625" style="2"/>
    <col min="14593" max="14593" width="2.5703125" style="2" bestFit="1" customWidth="1"/>
    <col min="14594" max="14594" width="35" style="2" customWidth="1"/>
    <col min="14595" max="14595" width="14.140625" style="2" customWidth="1"/>
    <col min="14596" max="14596" width="14.5703125" style="2" customWidth="1"/>
    <col min="14597" max="14597" width="11.85546875" style="2" customWidth="1"/>
    <col min="14598" max="14598" width="14.85546875" style="2" customWidth="1"/>
    <col min="14599" max="14601" width="9.140625" style="2"/>
    <col min="14602" max="14602" width="17.28515625" style="2" customWidth="1"/>
    <col min="14603" max="14848" width="9.140625" style="2"/>
    <col min="14849" max="14849" width="2.5703125" style="2" bestFit="1" customWidth="1"/>
    <col min="14850" max="14850" width="35" style="2" customWidth="1"/>
    <col min="14851" max="14851" width="14.140625" style="2" customWidth="1"/>
    <col min="14852" max="14852" width="14.5703125" style="2" customWidth="1"/>
    <col min="14853" max="14853" width="11.85546875" style="2" customWidth="1"/>
    <col min="14854" max="14854" width="14.85546875" style="2" customWidth="1"/>
    <col min="14855" max="14857" width="9.140625" style="2"/>
    <col min="14858" max="14858" width="17.28515625" style="2" customWidth="1"/>
    <col min="14859" max="15104" width="9.140625" style="2"/>
    <col min="15105" max="15105" width="2.5703125" style="2" bestFit="1" customWidth="1"/>
    <col min="15106" max="15106" width="35" style="2" customWidth="1"/>
    <col min="15107" max="15107" width="14.140625" style="2" customWidth="1"/>
    <col min="15108" max="15108" width="14.5703125" style="2" customWidth="1"/>
    <col min="15109" max="15109" width="11.85546875" style="2" customWidth="1"/>
    <col min="15110" max="15110" width="14.85546875" style="2" customWidth="1"/>
    <col min="15111" max="15113" width="9.140625" style="2"/>
    <col min="15114" max="15114" width="17.28515625" style="2" customWidth="1"/>
    <col min="15115" max="15360" width="9.140625" style="2"/>
    <col min="15361" max="15361" width="2.5703125" style="2" bestFit="1" customWidth="1"/>
    <col min="15362" max="15362" width="35" style="2" customWidth="1"/>
    <col min="15363" max="15363" width="14.140625" style="2" customWidth="1"/>
    <col min="15364" max="15364" width="14.5703125" style="2" customWidth="1"/>
    <col min="15365" max="15365" width="11.85546875" style="2" customWidth="1"/>
    <col min="15366" max="15366" width="14.85546875" style="2" customWidth="1"/>
    <col min="15367" max="15369" width="9.140625" style="2"/>
    <col min="15370" max="15370" width="17.28515625" style="2" customWidth="1"/>
    <col min="15371" max="15616" width="9.140625" style="2"/>
    <col min="15617" max="15617" width="2.5703125" style="2" bestFit="1" customWidth="1"/>
    <col min="15618" max="15618" width="35" style="2" customWidth="1"/>
    <col min="15619" max="15619" width="14.140625" style="2" customWidth="1"/>
    <col min="15620" max="15620" width="14.5703125" style="2" customWidth="1"/>
    <col min="15621" max="15621" width="11.85546875" style="2" customWidth="1"/>
    <col min="15622" max="15622" width="14.85546875" style="2" customWidth="1"/>
    <col min="15623" max="15625" width="9.140625" style="2"/>
    <col min="15626" max="15626" width="17.28515625" style="2" customWidth="1"/>
    <col min="15627" max="15872" width="9.140625" style="2"/>
    <col min="15873" max="15873" width="2.5703125" style="2" bestFit="1" customWidth="1"/>
    <col min="15874" max="15874" width="35" style="2" customWidth="1"/>
    <col min="15875" max="15875" width="14.140625" style="2" customWidth="1"/>
    <col min="15876" max="15876" width="14.5703125" style="2" customWidth="1"/>
    <col min="15877" max="15877" width="11.85546875" style="2" customWidth="1"/>
    <col min="15878" max="15878" width="14.85546875" style="2" customWidth="1"/>
    <col min="15879" max="15881" width="9.140625" style="2"/>
    <col min="15882" max="15882" width="17.28515625" style="2" customWidth="1"/>
    <col min="15883" max="16128" width="9.140625" style="2"/>
    <col min="16129" max="16129" width="2.5703125" style="2" bestFit="1" customWidth="1"/>
    <col min="16130" max="16130" width="35" style="2" customWidth="1"/>
    <col min="16131" max="16131" width="14.140625" style="2" customWidth="1"/>
    <col min="16132" max="16132" width="14.5703125" style="2" customWidth="1"/>
    <col min="16133" max="16133" width="11.85546875" style="2" customWidth="1"/>
    <col min="16134" max="16134" width="14.85546875" style="2" customWidth="1"/>
    <col min="16135" max="16137" width="9.140625" style="2"/>
    <col min="16138" max="16138" width="17.28515625" style="2" customWidth="1"/>
    <col min="16139" max="16384" width="9.140625" style="2"/>
  </cols>
  <sheetData>
    <row r="1" spans="1:10" ht="31.5" customHeight="1" x14ac:dyDescent="0.25">
      <c r="A1" s="1"/>
      <c r="B1" s="100" t="s">
        <v>0</v>
      </c>
      <c r="C1" s="100"/>
      <c r="D1" s="100"/>
      <c r="E1" s="100"/>
      <c r="F1" s="100"/>
    </row>
    <row r="2" spans="1:10" x14ac:dyDescent="0.25">
      <c r="A2" s="3"/>
      <c r="B2" s="4"/>
      <c r="C2" s="3"/>
      <c r="D2" s="4"/>
      <c r="E2" s="4"/>
      <c r="F2" s="5"/>
    </row>
    <row r="3" spans="1:10" ht="43.5" customHeight="1" x14ac:dyDescent="0.25">
      <c r="A3" s="6" t="s">
        <v>1</v>
      </c>
      <c r="B3" s="6" t="s">
        <v>2</v>
      </c>
      <c r="C3" s="7"/>
      <c r="D3" s="6" t="s">
        <v>3</v>
      </c>
      <c r="E3" s="6" t="s">
        <v>4</v>
      </c>
      <c r="F3" s="8" t="s">
        <v>5</v>
      </c>
    </row>
    <row r="4" spans="1:10" s="14" customFormat="1" x14ac:dyDescent="0.25">
      <c r="A4" s="9">
        <v>1</v>
      </c>
      <c r="B4" s="10" t="s">
        <v>6</v>
      </c>
      <c r="C4" s="11"/>
      <c r="D4" s="12" t="s">
        <v>7</v>
      </c>
      <c r="E4" s="12">
        <v>6000</v>
      </c>
      <c r="F4" s="13">
        <f>E4*120*7+28*5700</f>
        <v>5199600</v>
      </c>
    </row>
    <row r="5" spans="1:10" x14ac:dyDescent="0.25">
      <c r="A5" s="15"/>
      <c r="B5" s="16" t="s">
        <v>8</v>
      </c>
      <c r="C5" s="15"/>
      <c r="D5" s="17"/>
      <c r="E5" s="17"/>
      <c r="F5" s="18">
        <f>SUM(F4:F4)</f>
        <v>5199600</v>
      </c>
    </row>
    <row r="6" spans="1:10" ht="40.5" x14ac:dyDescent="0.25">
      <c r="A6" s="6"/>
      <c r="B6" s="6" t="s">
        <v>9</v>
      </c>
      <c r="C6" s="6" t="s">
        <v>10</v>
      </c>
      <c r="D6" s="6" t="s">
        <v>11</v>
      </c>
      <c r="E6" s="6" t="s">
        <v>12</v>
      </c>
      <c r="F6" s="8" t="s">
        <v>5</v>
      </c>
    </row>
    <row r="7" spans="1:10" x14ac:dyDescent="0.25">
      <c r="A7" s="101" t="s">
        <v>13</v>
      </c>
      <c r="B7" s="101"/>
      <c r="C7" s="101"/>
      <c r="D7" s="101"/>
      <c r="E7" s="101"/>
      <c r="F7" s="101"/>
    </row>
    <row r="8" spans="1:10" s="14" customFormat="1" ht="27" x14ac:dyDescent="0.25">
      <c r="A8" s="17">
        <v>1</v>
      </c>
      <c r="B8" s="19" t="s">
        <v>14</v>
      </c>
      <c r="C8" s="20" t="s">
        <v>15</v>
      </c>
      <c r="D8" s="20" t="s">
        <v>16</v>
      </c>
      <c r="E8" s="20">
        <v>19000</v>
      </c>
      <c r="F8" s="21">
        <f>E8*40*27</f>
        <v>20520000</v>
      </c>
    </row>
    <row r="9" spans="1:10" s="14" customFormat="1" x14ac:dyDescent="0.25">
      <c r="A9" s="17">
        <v>2</v>
      </c>
      <c r="B9" s="19" t="s">
        <v>17</v>
      </c>
      <c r="C9" s="20" t="s">
        <v>15</v>
      </c>
      <c r="D9" s="20" t="s">
        <v>18</v>
      </c>
      <c r="E9" s="20">
        <v>2200</v>
      </c>
      <c r="F9" s="21">
        <f>E9*66*27</f>
        <v>3920400</v>
      </c>
    </row>
    <row r="10" spans="1:10" s="14" customFormat="1" x14ac:dyDescent="0.25">
      <c r="A10" s="17">
        <v>3</v>
      </c>
      <c r="B10" s="19" t="s">
        <v>19</v>
      </c>
      <c r="C10" s="20" t="s">
        <v>15</v>
      </c>
      <c r="D10" s="20" t="s">
        <v>20</v>
      </c>
      <c r="E10" s="20">
        <v>2500</v>
      </c>
      <c r="F10" s="21">
        <f>E10*70*19</f>
        <v>3325000</v>
      </c>
    </row>
    <row r="11" spans="1:10" s="14" customFormat="1" x14ac:dyDescent="0.25">
      <c r="A11" s="17">
        <v>4</v>
      </c>
      <c r="B11" s="19" t="s">
        <v>21</v>
      </c>
      <c r="C11" s="20" t="s">
        <v>22</v>
      </c>
      <c r="D11" s="20" t="s">
        <v>23</v>
      </c>
      <c r="E11" s="20">
        <v>5000</v>
      </c>
      <c r="F11" s="22">
        <f>E11*80*2</f>
        <v>800000</v>
      </c>
    </row>
    <row r="12" spans="1:10" s="14" customFormat="1" x14ac:dyDescent="0.25">
      <c r="A12" s="17"/>
      <c r="B12" s="19"/>
      <c r="C12" s="17"/>
      <c r="D12" s="17"/>
      <c r="E12" s="17"/>
      <c r="F12" s="23"/>
      <c r="J12" s="24"/>
    </row>
    <row r="13" spans="1:10" s="14" customFormat="1" x14ac:dyDescent="0.25">
      <c r="A13" s="17"/>
      <c r="B13" s="16" t="s">
        <v>24</v>
      </c>
      <c r="C13" s="17"/>
      <c r="D13" s="17"/>
      <c r="E13" s="17"/>
      <c r="F13" s="18">
        <f>SUM(F8:F12)</f>
        <v>28565400</v>
      </c>
      <c r="J13" s="24"/>
    </row>
    <row r="14" spans="1:10" s="14" customFormat="1" ht="30" customHeight="1" x14ac:dyDescent="0.25">
      <c r="A14" s="102" t="s">
        <v>25</v>
      </c>
      <c r="B14" s="102"/>
      <c r="C14" s="102"/>
      <c r="D14" s="102"/>
      <c r="E14" s="102"/>
      <c r="F14" s="102"/>
      <c r="J14" s="24"/>
    </row>
    <row r="15" spans="1:10" s="14" customFormat="1" ht="27.75" customHeight="1" x14ac:dyDescent="0.25">
      <c r="A15" s="17">
        <v>1</v>
      </c>
      <c r="B15" s="19" t="s">
        <v>26</v>
      </c>
      <c r="C15" s="25"/>
      <c r="D15" s="20"/>
      <c r="E15" s="20"/>
      <c r="F15" s="26">
        <v>500000</v>
      </c>
      <c r="J15" s="24"/>
    </row>
    <row r="16" spans="1:10" s="14" customFormat="1" ht="27" x14ac:dyDescent="0.25">
      <c r="A16" s="17">
        <v>2</v>
      </c>
      <c r="B16" s="19" t="s">
        <v>27</v>
      </c>
      <c r="C16" s="25"/>
      <c r="D16" s="20"/>
      <c r="E16" s="20"/>
      <c r="F16" s="26">
        <v>800000</v>
      </c>
      <c r="J16" s="24"/>
    </row>
    <row r="17" spans="1:10" s="14" customFormat="1" ht="27.75" customHeight="1" x14ac:dyDescent="0.25">
      <c r="A17" s="17">
        <v>3</v>
      </c>
      <c r="B17" s="19" t="s">
        <v>28</v>
      </c>
      <c r="C17" s="20"/>
      <c r="D17" s="20"/>
      <c r="E17" s="20"/>
      <c r="F17" s="26">
        <v>200000</v>
      </c>
      <c r="J17" s="24"/>
    </row>
    <row r="18" spans="1:10" s="14" customFormat="1" x14ac:dyDescent="0.25">
      <c r="A18" s="17">
        <v>4</v>
      </c>
      <c r="B18" s="19" t="s">
        <v>29</v>
      </c>
      <c r="C18" s="20"/>
      <c r="D18" s="20"/>
      <c r="E18" s="20"/>
      <c r="F18" s="26">
        <v>2000000</v>
      </c>
      <c r="J18" s="24"/>
    </row>
    <row r="19" spans="1:10" s="14" customFormat="1" x14ac:dyDescent="0.25">
      <c r="A19" s="17"/>
      <c r="B19" s="16" t="s">
        <v>24</v>
      </c>
      <c r="C19" s="17"/>
      <c r="D19" s="20"/>
      <c r="E19" s="17"/>
      <c r="F19" s="18">
        <v>3500000</v>
      </c>
      <c r="J19" s="24"/>
    </row>
    <row r="20" spans="1:10" s="14" customFormat="1" x14ac:dyDescent="0.25">
      <c r="A20" s="17"/>
      <c r="B20" s="16"/>
      <c r="C20" s="17"/>
      <c r="D20" s="20"/>
      <c r="E20" s="17"/>
      <c r="F20" s="22"/>
      <c r="J20" s="27"/>
    </row>
    <row r="21" spans="1:10" s="14" customFormat="1" x14ac:dyDescent="0.25">
      <c r="A21" s="17">
        <v>1</v>
      </c>
      <c r="B21" s="19" t="s">
        <v>30</v>
      </c>
      <c r="C21" s="17"/>
      <c r="D21" s="20"/>
      <c r="E21" s="17"/>
      <c r="F21" s="18">
        <v>550000</v>
      </c>
    </row>
    <row r="22" spans="1:10" s="14" customFormat="1" x14ac:dyDescent="0.25">
      <c r="A22" s="17"/>
      <c r="B22" s="16"/>
      <c r="C22" s="17"/>
      <c r="D22" s="20"/>
      <c r="E22" s="17"/>
      <c r="F22" s="22"/>
    </row>
    <row r="23" spans="1:10" s="14" customFormat="1" x14ac:dyDescent="0.25">
      <c r="A23" s="102" t="s">
        <v>31</v>
      </c>
      <c r="B23" s="102"/>
      <c r="C23" s="102"/>
      <c r="D23" s="102"/>
      <c r="E23" s="102"/>
      <c r="F23" s="102"/>
    </row>
    <row r="24" spans="1:10" s="14" customFormat="1" x14ac:dyDescent="0.25">
      <c r="A24" s="17">
        <v>1</v>
      </c>
      <c r="B24" s="19" t="s">
        <v>32</v>
      </c>
      <c r="C24" s="17"/>
      <c r="D24" s="20" t="s">
        <v>33</v>
      </c>
      <c r="E24" s="20">
        <v>3000</v>
      </c>
      <c r="F24" s="21">
        <f>E24*62*2</f>
        <v>372000</v>
      </c>
    </row>
    <row r="25" spans="1:10" s="14" customFormat="1" x14ac:dyDescent="0.25">
      <c r="A25" s="17">
        <v>2</v>
      </c>
      <c r="B25" s="19" t="s">
        <v>34</v>
      </c>
      <c r="C25" s="17"/>
      <c r="D25" s="20" t="s">
        <v>35</v>
      </c>
      <c r="E25" s="20">
        <v>1250</v>
      </c>
      <c r="F25" s="21">
        <f>E25*65*6</f>
        <v>487500</v>
      </c>
    </row>
    <row r="26" spans="1:10" s="14" customFormat="1" ht="27" x14ac:dyDescent="0.25">
      <c r="A26" s="17">
        <v>3</v>
      </c>
      <c r="B26" s="19" t="s">
        <v>36</v>
      </c>
      <c r="C26" s="17" t="s">
        <v>37</v>
      </c>
      <c r="D26" s="20" t="s">
        <v>38</v>
      </c>
      <c r="E26" s="20">
        <v>2500</v>
      </c>
      <c r="F26" s="21">
        <f>E26*6*5</f>
        <v>75000</v>
      </c>
    </row>
    <row r="27" spans="1:10" s="14" customFormat="1" x14ac:dyDescent="0.25">
      <c r="A27" s="17">
        <v>4</v>
      </c>
      <c r="B27" s="19" t="s">
        <v>39</v>
      </c>
      <c r="C27" s="17"/>
      <c r="D27" s="20"/>
      <c r="E27" s="20"/>
      <c r="F27" s="21">
        <v>200000</v>
      </c>
    </row>
    <row r="28" spans="1:10" s="14" customFormat="1" x14ac:dyDescent="0.25">
      <c r="A28" s="28"/>
      <c r="B28" s="16" t="s">
        <v>40</v>
      </c>
      <c r="C28" s="17"/>
      <c r="D28" s="20"/>
      <c r="E28" s="20"/>
      <c r="F28" s="18">
        <f>SUM(F24:F27)</f>
        <v>1134500</v>
      </c>
    </row>
    <row r="29" spans="1:10" s="14" customFormat="1" x14ac:dyDescent="0.25">
      <c r="A29" s="102" t="s">
        <v>41</v>
      </c>
      <c r="B29" s="102"/>
      <c r="C29" s="102"/>
      <c r="D29" s="102"/>
      <c r="E29" s="102"/>
      <c r="F29" s="102"/>
      <c r="J29" s="29"/>
    </row>
    <row r="30" spans="1:10" s="14" customFormat="1" x14ac:dyDescent="0.25">
      <c r="A30" s="17">
        <v>1</v>
      </c>
      <c r="B30" s="19" t="s">
        <v>42</v>
      </c>
      <c r="C30" s="20" t="s">
        <v>43</v>
      </c>
      <c r="D30" s="20" t="s">
        <v>44</v>
      </c>
      <c r="E30" s="20">
        <v>2000</v>
      </c>
      <c r="F30" s="26">
        <v>20000</v>
      </c>
    </row>
    <row r="31" spans="1:10" s="14" customFormat="1" x14ac:dyDescent="0.25">
      <c r="A31" s="17">
        <v>2</v>
      </c>
      <c r="B31" s="30" t="s">
        <v>45</v>
      </c>
      <c r="C31" s="20" t="s">
        <v>46</v>
      </c>
      <c r="D31" s="20" t="s">
        <v>47</v>
      </c>
      <c r="E31" s="20">
        <v>8</v>
      </c>
      <c r="F31" s="26">
        <f>E31*100*75</f>
        <v>60000</v>
      </c>
    </row>
    <row r="32" spans="1:10" s="14" customFormat="1" x14ac:dyDescent="0.25">
      <c r="A32" s="17">
        <v>3</v>
      </c>
      <c r="B32" s="19" t="s">
        <v>48</v>
      </c>
      <c r="C32" s="20" t="s">
        <v>46</v>
      </c>
      <c r="D32" s="20">
        <v>70</v>
      </c>
      <c r="E32" s="20">
        <v>700</v>
      </c>
      <c r="F32" s="26">
        <f>D32*E32</f>
        <v>49000</v>
      </c>
    </row>
    <row r="33" spans="1:6" s="14" customFormat="1" ht="27" x14ac:dyDescent="0.25">
      <c r="A33" s="17">
        <v>4</v>
      </c>
      <c r="B33" s="19" t="s">
        <v>49</v>
      </c>
      <c r="C33" s="17"/>
      <c r="D33" s="20">
        <v>6</v>
      </c>
      <c r="E33" s="20">
        <v>3000</v>
      </c>
      <c r="F33" s="26">
        <f>D33*E33</f>
        <v>18000</v>
      </c>
    </row>
    <row r="34" spans="1:6" s="14" customFormat="1" x14ac:dyDescent="0.25">
      <c r="A34" s="17"/>
      <c r="B34" s="16" t="s">
        <v>40</v>
      </c>
      <c r="C34" s="17"/>
      <c r="D34" s="20"/>
      <c r="E34" s="20"/>
      <c r="F34" s="18">
        <f>SUM(F30:F33)</f>
        <v>147000</v>
      </c>
    </row>
    <row r="35" spans="1:6" s="14" customFormat="1" x14ac:dyDescent="0.25">
      <c r="A35" s="103" t="s">
        <v>50</v>
      </c>
      <c r="B35" s="104"/>
      <c r="C35" s="17"/>
      <c r="D35" s="20"/>
      <c r="E35" s="20"/>
      <c r="F35" s="26"/>
    </row>
    <row r="36" spans="1:6" s="14" customFormat="1" x14ac:dyDescent="0.25">
      <c r="A36" s="17">
        <v>1</v>
      </c>
      <c r="B36" s="19" t="s">
        <v>51</v>
      </c>
      <c r="C36" s="17" t="s">
        <v>52</v>
      </c>
      <c r="D36" s="20">
        <v>3</v>
      </c>
      <c r="E36" s="20"/>
      <c r="F36" s="18">
        <v>300000</v>
      </c>
    </row>
    <row r="37" spans="1:6" s="14" customFormat="1" x14ac:dyDescent="0.25">
      <c r="A37" s="17">
        <v>2</v>
      </c>
      <c r="B37" s="10" t="s">
        <v>53</v>
      </c>
      <c r="C37" s="30"/>
      <c r="D37" s="30"/>
      <c r="E37" s="30"/>
      <c r="F37" s="18">
        <v>103500</v>
      </c>
    </row>
    <row r="38" spans="1:6" s="14" customFormat="1" x14ac:dyDescent="0.25">
      <c r="A38" s="31"/>
      <c r="B38" s="32" t="s">
        <v>54</v>
      </c>
      <c r="C38" s="17"/>
      <c r="D38" s="20"/>
      <c r="E38" s="20"/>
      <c r="F38" s="33">
        <f>F37+F36+F34+F28+F21+F19+F13+F5</f>
        <v>39500000</v>
      </c>
    </row>
  </sheetData>
  <mergeCells count="6">
    <mergeCell ref="A35:B35"/>
    <mergeCell ref="B1:F1"/>
    <mergeCell ref="A7:F7"/>
    <mergeCell ref="A14:F14"/>
    <mergeCell ref="A23:F23"/>
    <mergeCell ref="A29:F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A13" sqref="A13"/>
    </sheetView>
  </sheetViews>
  <sheetFormatPr defaultRowHeight="15" x14ac:dyDescent="0.25"/>
  <cols>
    <col min="2" max="2" width="36.42578125" customWidth="1"/>
    <col min="3" max="3" width="12" bestFit="1" customWidth="1"/>
    <col min="4" max="4" width="20" bestFit="1" customWidth="1"/>
    <col min="5" max="5" width="11.42578125" bestFit="1" customWidth="1"/>
    <col min="6" max="6" width="17.42578125" bestFit="1" customWidth="1"/>
    <col min="9" max="9" width="14.5703125" bestFit="1" customWidth="1"/>
    <col min="258" max="258" width="36.42578125" customWidth="1"/>
    <col min="259" max="259" width="12" bestFit="1" customWidth="1"/>
    <col min="260" max="260" width="20" bestFit="1" customWidth="1"/>
    <col min="261" max="261" width="11.42578125" bestFit="1" customWidth="1"/>
    <col min="262" max="262" width="17.42578125" bestFit="1" customWidth="1"/>
    <col min="265" max="265" width="14.5703125" bestFit="1" customWidth="1"/>
    <col min="514" max="514" width="36.42578125" customWidth="1"/>
    <col min="515" max="515" width="12" bestFit="1" customWidth="1"/>
    <col min="516" max="516" width="20" bestFit="1" customWidth="1"/>
    <col min="517" max="517" width="11.42578125" bestFit="1" customWidth="1"/>
    <col min="518" max="518" width="17.42578125" bestFit="1" customWidth="1"/>
    <col min="521" max="521" width="14.5703125" bestFit="1" customWidth="1"/>
    <col min="770" max="770" width="36.42578125" customWidth="1"/>
    <col min="771" max="771" width="12" bestFit="1" customWidth="1"/>
    <col min="772" max="772" width="20" bestFit="1" customWidth="1"/>
    <col min="773" max="773" width="11.42578125" bestFit="1" customWidth="1"/>
    <col min="774" max="774" width="17.42578125" bestFit="1" customWidth="1"/>
    <col min="777" max="777" width="14.5703125" bestFit="1" customWidth="1"/>
    <col min="1026" max="1026" width="36.42578125" customWidth="1"/>
    <col min="1027" max="1027" width="12" bestFit="1" customWidth="1"/>
    <col min="1028" max="1028" width="20" bestFit="1" customWidth="1"/>
    <col min="1029" max="1029" width="11.42578125" bestFit="1" customWidth="1"/>
    <col min="1030" max="1030" width="17.42578125" bestFit="1" customWidth="1"/>
    <col min="1033" max="1033" width="14.5703125" bestFit="1" customWidth="1"/>
    <col min="1282" max="1282" width="36.42578125" customWidth="1"/>
    <col min="1283" max="1283" width="12" bestFit="1" customWidth="1"/>
    <col min="1284" max="1284" width="20" bestFit="1" customWidth="1"/>
    <col min="1285" max="1285" width="11.42578125" bestFit="1" customWidth="1"/>
    <col min="1286" max="1286" width="17.42578125" bestFit="1" customWidth="1"/>
    <col min="1289" max="1289" width="14.5703125" bestFit="1" customWidth="1"/>
    <col min="1538" max="1538" width="36.42578125" customWidth="1"/>
    <col min="1539" max="1539" width="12" bestFit="1" customWidth="1"/>
    <col min="1540" max="1540" width="20" bestFit="1" customWidth="1"/>
    <col min="1541" max="1541" width="11.42578125" bestFit="1" customWidth="1"/>
    <col min="1542" max="1542" width="17.42578125" bestFit="1" customWidth="1"/>
    <col min="1545" max="1545" width="14.5703125" bestFit="1" customWidth="1"/>
    <col min="1794" max="1794" width="36.42578125" customWidth="1"/>
    <col min="1795" max="1795" width="12" bestFit="1" customWidth="1"/>
    <col min="1796" max="1796" width="20" bestFit="1" customWidth="1"/>
    <col min="1797" max="1797" width="11.42578125" bestFit="1" customWidth="1"/>
    <col min="1798" max="1798" width="17.42578125" bestFit="1" customWidth="1"/>
    <col min="1801" max="1801" width="14.5703125" bestFit="1" customWidth="1"/>
    <col min="2050" max="2050" width="36.42578125" customWidth="1"/>
    <col min="2051" max="2051" width="12" bestFit="1" customWidth="1"/>
    <col min="2052" max="2052" width="20" bestFit="1" customWidth="1"/>
    <col min="2053" max="2053" width="11.42578125" bestFit="1" customWidth="1"/>
    <col min="2054" max="2054" width="17.42578125" bestFit="1" customWidth="1"/>
    <col min="2057" max="2057" width="14.5703125" bestFit="1" customWidth="1"/>
    <col min="2306" max="2306" width="36.42578125" customWidth="1"/>
    <col min="2307" max="2307" width="12" bestFit="1" customWidth="1"/>
    <col min="2308" max="2308" width="20" bestFit="1" customWidth="1"/>
    <col min="2309" max="2309" width="11.42578125" bestFit="1" customWidth="1"/>
    <col min="2310" max="2310" width="17.42578125" bestFit="1" customWidth="1"/>
    <col min="2313" max="2313" width="14.5703125" bestFit="1" customWidth="1"/>
    <col min="2562" max="2562" width="36.42578125" customWidth="1"/>
    <col min="2563" max="2563" width="12" bestFit="1" customWidth="1"/>
    <col min="2564" max="2564" width="20" bestFit="1" customWidth="1"/>
    <col min="2565" max="2565" width="11.42578125" bestFit="1" customWidth="1"/>
    <col min="2566" max="2566" width="17.42578125" bestFit="1" customWidth="1"/>
    <col min="2569" max="2569" width="14.5703125" bestFit="1" customWidth="1"/>
    <col min="2818" max="2818" width="36.42578125" customWidth="1"/>
    <col min="2819" max="2819" width="12" bestFit="1" customWidth="1"/>
    <col min="2820" max="2820" width="20" bestFit="1" customWidth="1"/>
    <col min="2821" max="2821" width="11.42578125" bestFit="1" customWidth="1"/>
    <col min="2822" max="2822" width="17.42578125" bestFit="1" customWidth="1"/>
    <col min="2825" max="2825" width="14.5703125" bestFit="1" customWidth="1"/>
    <col min="3074" max="3074" width="36.42578125" customWidth="1"/>
    <col min="3075" max="3075" width="12" bestFit="1" customWidth="1"/>
    <col min="3076" max="3076" width="20" bestFit="1" customWidth="1"/>
    <col min="3077" max="3077" width="11.42578125" bestFit="1" customWidth="1"/>
    <col min="3078" max="3078" width="17.42578125" bestFit="1" customWidth="1"/>
    <col min="3081" max="3081" width="14.5703125" bestFit="1" customWidth="1"/>
    <col min="3330" max="3330" width="36.42578125" customWidth="1"/>
    <col min="3331" max="3331" width="12" bestFit="1" customWidth="1"/>
    <col min="3332" max="3332" width="20" bestFit="1" customWidth="1"/>
    <col min="3333" max="3333" width="11.42578125" bestFit="1" customWidth="1"/>
    <col min="3334" max="3334" width="17.42578125" bestFit="1" customWidth="1"/>
    <col min="3337" max="3337" width="14.5703125" bestFit="1" customWidth="1"/>
    <col min="3586" max="3586" width="36.42578125" customWidth="1"/>
    <col min="3587" max="3587" width="12" bestFit="1" customWidth="1"/>
    <col min="3588" max="3588" width="20" bestFit="1" customWidth="1"/>
    <col min="3589" max="3589" width="11.42578125" bestFit="1" customWidth="1"/>
    <col min="3590" max="3590" width="17.42578125" bestFit="1" customWidth="1"/>
    <col min="3593" max="3593" width="14.5703125" bestFit="1" customWidth="1"/>
    <col min="3842" max="3842" width="36.42578125" customWidth="1"/>
    <col min="3843" max="3843" width="12" bestFit="1" customWidth="1"/>
    <col min="3844" max="3844" width="20" bestFit="1" customWidth="1"/>
    <col min="3845" max="3845" width="11.42578125" bestFit="1" customWidth="1"/>
    <col min="3846" max="3846" width="17.42578125" bestFit="1" customWidth="1"/>
    <col min="3849" max="3849" width="14.5703125" bestFit="1" customWidth="1"/>
    <col min="4098" max="4098" width="36.42578125" customWidth="1"/>
    <col min="4099" max="4099" width="12" bestFit="1" customWidth="1"/>
    <col min="4100" max="4100" width="20" bestFit="1" customWidth="1"/>
    <col min="4101" max="4101" width="11.42578125" bestFit="1" customWidth="1"/>
    <col min="4102" max="4102" width="17.42578125" bestFit="1" customWidth="1"/>
    <col min="4105" max="4105" width="14.5703125" bestFit="1" customWidth="1"/>
    <col min="4354" max="4354" width="36.42578125" customWidth="1"/>
    <col min="4355" max="4355" width="12" bestFit="1" customWidth="1"/>
    <col min="4356" max="4356" width="20" bestFit="1" customWidth="1"/>
    <col min="4357" max="4357" width="11.42578125" bestFit="1" customWidth="1"/>
    <col min="4358" max="4358" width="17.42578125" bestFit="1" customWidth="1"/>
    <col min="4361" max="4361" width="14.5703125" bestFit="1" customWidth="1"/>
    <col min="4610" max="4610" width="36.42578125" customWidth="1"/>
    <col min="4611" max="4611" width="12" bestFit="1" customWidth="1"/>
    <col min="4612" max="4612" width="20" bestFit="1" customWidth="1"/>
    <col min="4613" max="4613" width="11.42578125" bestFit="1" customWidth="1"/>
    <col min="4614" max="4614" width="17.42578125" bestFit="1" customWidth="1"/>
    <col min="4617" max="4617" width="14.5703125" bestFit="1" customWidth="1"/>
    <col min="4866" max="4866" width="36.42578125" customWidth="1"/>
    <col min="4867" max="4867" width="12" bestFit="1" customWidth="1"/>
    <col min="4868" max="4868" width="20" bestFit="1" customWidth="1"/>
    <col min="4869" max="4869" width="11.42578125" bestFit="1" customWidth="1"/>
    <col min="4870" max="4870" width="17.42578125" bestFit="1" customWidth="1"/>
    <col min="4873" max="4873" width="14.5703125" bestFit="1" customWidth="1"/>
    <col min="5122" max="5122" width="36.42578125" customWidth="1"/>
    <col min="5123" max="5123" width="12" bestFit="1" customWidth="1"/>
    <col min="5124" max="5124" width="20" bestFit="1" customWidth="1"/>
    <col min="5125" max="5125" width="11.42578125" bestFit="1" customWidth="1"/>
    <col min="5126" max="5126" width="17.42578125" bestFit="1" customWidth="1"/>
    <col min="5129" max="5129" width="14.5703125" bestFit="1" customWidth="1"/>
    <col min="5378" max="5378" width="36.42578125" customWidth="1"/>
    <col min="5379" max="5379" width="12" bestFit="1" customWidth="1"/>
    <col min="5380" max="5380" width="20" bestFit="1" customWidth="1"/>
    <col min="5381" max="5381" width="11.42578125" bestFit="1" customWidth="1"/>
    <col min="5382" max="5382" width="17.42578125" bestFit="1" customWidth="1"/>
    <col min="5385" max="5385" width="14.5703125" bestFit="1" customWidth="1"/>
    <col min="5634" max="5634" width="36.42578125" customWidth="1"/>
    <col min="5635" max="5635" width="12" bestFit="1" customWidth="1"/>
    <col min="5636" max="5636" width="20" bestFit="1" customWidth="1"/>
    <col min="5637" max="5637" width="11.42578125" bestFit="1" customWidth="1"/>
    <col min="5638" max="5638" width="17.42578125" bestFit="1" customWidth="1"/>
    <col min="5641" max="5641" width="14.5703125" bestFit="1" customWidth="1"/>
    <col min="5890" max="5890" width="36.42578125" customWidth="1"/>
    <col min="5891" max="5891" width="12" bestFit="1" customWidth="1"/>
    <col min="5892" max="5892" width="20" bestFit="1" customWidth="1"/>
    <col min="5893" max="5893" width="11.42578125" bestFit="1" customWidth="1"/>
    <col min="5894" max="5894" width="17.42578125" bestFit="1" customWidth="1"/>
    <col min="5897" max="5897" width="14.5703125" bestFit="1" customWidth="1"/>
    <col min="6146" max="6146" width="36.42578125" customWidth="1"/>
    <col min="6147" max="6147" width="12" bestFit="1" customWidth="1"/>
    <col min="6148" max="6148" width="20" bestFit="1" customWidth="1"/>
    <col min="6149" max="6149" width="11.42578125" bestFit="1" customWidth="1"/>
    <col min="6150" max="6150" width="17.42578125" bestFit="1" customWidth="1"/>
    <col min="6153" max="6153" width="14.5703125" bestFit="1" customWidth="1"/>
    <col min="6402" max="6402" width="36.42578125" customWidth="1"/>
    <col min="6403" max="6403" width="12" bestFit="1" customWidth="1"/>
    <col min="6404" max="6404" width="20" bestFit="1" customWidth="1"/>
    <col min="6405" max="6405" width="11.42578125" bestFit="1" customWidth="1"/>
    <col min="6406" max="6406" width="17.42578125" bestFit="1" customWidth="1"/>
    <col min="6409" max="6409" width="14.5703125" bestFit="1" customWidth="1"/>
    <col min="6658" max="6658" width="36.42578125" customWidth="1"/>
    <col min="6659" max="6659" width="12" bestFit="1" customWidth="1"/>
    <col min="6660" max="6660" width="20" bestFit="1" customWidth="1"/>
    <col min="6661" max="6661" width="11.42578125" bestFit="1" customWidth="1"/>
    <col min="6662" max="6662" width="17.42578125" bestFit="1" customWidth="1"/>
    <col min="6665" max="6665" width="14.5703125" bestFit="1" customWidth="1"/>
    <col min="6914" max="6914" width="36.42578125" customWidth="1"/>
    <col min="6915" max="6915" width="12" bestFit="1" customWidth="1"/>
    <col min="6916" max="6916" width="20" bestFit="1" customWidth="1"/>
    <col min="6917" max="6917" width="11.42578125" bestFit="1" customWidth="1"/>
    <col min="6918" max="6918" width="17.42578125" bestFit="1" customWidth="1"/>
    <col min="6921" max="6921" width="14.5703125" bestFit="1" customWidth="1"/>
    <col min="7170" max="7170" width="36.42578125" customWidth="1"/>
    <col min="7171" max="7171" width="12" bestFit="1" customWidth="1"/>
    <col min="7172" max="7172" width="20" bestFit="1" customWidth="1"/>
    <col min="7173" max="7173" width="11.42578125" bestFit="1" customWidth="1"/>
    <col min="7174" max="7174" width="17.42578125" bestFit="1" customWidth="1"/>
    <col min="7177" max="7177" width="14.5703125" bestFit="1" customWidth="1"/>
    <col min="7426" max="7426" width="36.42578125" customWidth="1"/>
    <col min="7427" max="7427" width="12" bestFit="1" customWidth="1"/>
    <col min="7428" max="7428" width="20" bestFit="1" customWidth="1"/>
    <col min="7429" max="7429" width="11.42578125" bestFit="1" customWidth="1"/>
    <col min="7430" max="7430" width="17.42578125" bestFit="1" customWidth="1"/>
    <col min="7433" max="7433" width="14.5703125" bestFit="1" customWidth="1"/>
    <col min="7682" max="7682" width="36.42578125" customWidth="1"/>
    <col min="7683" max="7683" width="12" bestFit="1" customWidth="1"/>
    <col min="7684" max="7684" width="20" bestFit="1" customWidth="1"/>
    <col min="7685" max="7685" width="11.42578125" bestFit="1" customWidth="1"/>
    <col min="7686" max="7686" width="17.42578125" bestFit="1" customWidth="1"/>
    <col min="7689" max="7689" width="14.5703125" bestFit="1" customWidth="1"/>
    <col min="7938" max="7938" width="36.42578125" customWidth="1"/>
    <col min="7939" max="7939" width="12" bestFit="1" customWidth="1"/>
    <col min="7940" max="7940" width="20" bestFit="1" customWidth="1"/>
    <col min="7941" max="7941" width="11.42578125" bestFit="1" customWidth="1"/>
    <col min="7942" max="7942" width="17.42578125" bestFit="1" customWidth="1"/>
    <col min="7945" max="7945" width="14.5703125" bestFit="1" customWidth="1"/>
    <col min="8194" max="8194" width="36.42578125" customWidth="1"/>
    <col min="8195" max="8195" width="12" bestFit="1" customWidth="1"/>
    <col min="8196" max="8196" width="20" bestFit="1" customWidth="1"/>
    <col min="8197" max="8197" width="11.42578125" bestFit="1" customWidth="1"/>
    <col min="8198" max="8198" width="17.42578125" bestFit="1" customWidth="1"/>
    <col min="8201" max="8201" width="14.5703125" bestFit="1" customWidth="1"/>
    <col min="8450" max="8450" width="36.42578125" customWidth="1"/>
    <col min="8451" max="8451" width="12" bestFit="1" customWidth="1"/>
    <col min="8452" max="8452" width="20" bestFit="1" customWidth="1"/>
    <col min="8453" max="8453" width="11.42578125" bestFit="1" customWidth="1"/>
    <col min="8454" max="8454" width="17.42578125" bestFit="1" customWidth="1"/>
    <col min="8457" max="8457" width="14.5703125" bestFit="1" customWidth="1"/>
    <col min="8706" max="8706" width="36.42578125" customWidth="1"/>
    <col min="8707" max="8707" width="12" bestFit="1" customWidth="1"/>
    <col min="8708" max="8708" width="20" bestFit="1" customWidth="1"/>
    <col min="8709" max="8709" width="11.42578125" bestFit="1" customWidth="1"/>
    <col min="8710" max="8710" width="17.42578125" bestFit="1" customWidth="1"/>
    <col min="8713" max="8713" width="14.5703125" bestFit="1" customWidth="1"/>
    <col min="8962" max="8962" width="36.42578125" customWidth="1"/>
    <col min="8963" max="8963" width="12" bestFit="1" customWidth="1"/>
    <col min="8964" max="8964" width="20" bestFit="1" customWidth="1"/>
    <col min="8965" max="8965" width="11.42578125" bestFit="1" customWidth="1"/>
    <col min="8966" max="8966" width="17.42578125" bestFit="1" customWidth="1"/>
    <col min="8969" max="8969" width="14.5703125" bestFit="1" customWidth="1"/>
    <col min="9218" max="9218" width="36.42578125" customWidth="1"/>
    <col min="9219" max="9219" width="12" bestFit="1" customWidth="1"/>
    <col min="9220" max="9220" width="20" bestFit="1" customWidth="1"/>
    <col min="9221" max="9221" width="11.42578125" bestFit="1" customWidth="1"/>
    <col min="9222" max="9222" width="17.42578125" bestFit="1" customWidth="1"/>
    <col min="9225" max="9225" width="14.5703125" bestFit="1" customWidth="1"/>
    <col min="9474" max="9474" width="36.42578125" customWidth="1"/>
    <col min="9475" max="9475" width="12" bestFit="1" customWidth="1"/>
    <col min="9476" max="9476" width="20" bestFit="1" customWidth="1"/>
    <col min="9477" max="9477" width="11.42578125" bestFit="1" customWidth="1"/>
    <col min="9478" max="9478" width="17.42578125" bestFit="1" customWidth="1"/>
    <col min="9481" max="9481" width="14.5703125" bestFit="1" customWidth="1"/>
    <col min="9730" max="9730" width="36.42578125" customWidth="1"/>
    <col min="9731" max="9731" width="12" bestFit="1" customWidth="1"/>
    <col min="9732" max="9732" width="20" bestFit="1" customWidth="1"/>
    <col min="9733" max="9733" width="11.42578125" bestFit="1" customWidth="1"/>
    <col min="9734" max="9734" width="17.42578125" bestFit="1" customWidth="1"/>
    <col min="9737" max="9737" width="14.5703125" bestFit="1" customWidth="1"/>
    <col min="9986" max="9986" width="36.42578125" customWidth="1"/>
    <col min="9987" max="9987" width="12" bestFit="1" customWidth="1"/>
    <col min="9988" max="9988" width="20" bestFit="1" customWidth="1"/>
    <col min="9989" max="9989" width="11.42578125" bestFit="1" customWidth="1"/>
    <col min="9990" max="9990" width="17.42578125" bestFit="1" customWidth="1"/>
    <col min="9993" max="9993" width="14.5703125" bestFit="1" customWidth="1"/>
    <col min="10242" max="10242" width="36.42578125" customWidth="1"/>
    <col min="10243" max="10243" width="12" bestFit="1" customWidth="1"/>
    <col min="10244" max="10244" width="20" bestFit="1" customWidth="1"/>
    <col min="10245" max="10245" width="11.42578125" bestFit="1" customWidth="1"/>
    <col min="10246" max="10246" width="17.42578125" bestFit="1" customWidth="1"/>
    <col min="10249" max="10249" width="14.5703125" bestFit="1" customWidth="1"/>
    <col min="10498" max="10498" width="36.42578125" customWidth="1"/>
    <col min="10499" max="10499" width="12" bestFit="1" customWidth="1"/>
    <col min="10500" max="10500" width="20" bestFit="1" customWidth="1"/>
    <col min="10501" max="10501" width="11.42578125" bestFit="1" customWidth="1"/>
    <col min="10502" max="10502" width="17.42578125" bestFit="1" customWidth="1"/>
    <col min="10505" max="10505" width="14.5703125" bestFit="1" customWidth="1"/>
    <col min="10754" max="10754" width="36.42578125" customWidth="1"/>
    <col min="10755" max="10755" width="12" bestFit="1" customWidth="1"/>
    <col min="10756" max="10756" width="20" bestFit="1" customWidth="1"/>
    <col min="10757" max="10757" width="11.42578125" bestFit="1" customWidth="1"/>
    <col min="10758" max="10758" width="17.42578125" bestFit="1" customWidth="1"/>
    <col min="10761" max="10761" width="14.5703125" bestFit="1" customWidth="1"/>
    <col min="11010" max="11010" width="36.42578125" customWidth="1"/>
    <col min="11011" max="11011" width="12" bestFit="1" customWidth="1"/>
    <col min="11012" max="11012" width="20" bestFit="1" customWidth="1"/>
    <col min="11013" max="11013" width="11.42578125" bestFit="1" customWidth="1"/>
    <col min="11014" max="11014" width="17.42578125" bestFit="1" customWidth="1"/>
    <col min="11017" max="11017" width="14.5703125" bestFit="1" customWidth="1"/>
    <col min="11266" max="11266" width="36.42578125" customWidth="1"/>
    <col min="11267" max="11267" width="12" bestFit="1" customWidth="1"/>
    <col min="11268" max="11268" width="20" bestFit="1" customWidth="1"/>
    <col min="11269" max="11269" width="11.42578125" bestFit="1" customWidth="1"/>
    <col min="11270" max="11270" width="17.42578125" bestFit="1" customWidth="1"/>
    <col min="11273" max="11273" width="14.5703125" bestFit="1" customWidth="1"/>
    <col min="11522" max="11522" width="36.42578125" customWidth="1"/>
    <col min="11523" max="11523" width="12" bestFit="1" customWidth="1"/>
    <col min="11524" max="11524" width="20" bestFit="1" customWidth="1"/>
    <col min="11525" max="11525" width="11.42578125" bestFit="1" customWidth="1"/>
    <col min="11526" max="11526" width="17.42578125" bestFit="1" customWidth="1"/>
    <col min="11529" max="11529" width="14.5703125" bestFit="1" customWidth="1"/>
    <col min="11778" max="11778" width="36.42578125" customWidth="1"/>
    <col min="11779" max="11779" width="12" bestFit="1" customWidth="1"/>
    <col min="11780" max="11780" width="20" bestFit="1" customWidth="1"/>
    <col min="11781" max="11781" width="11.42578125" bestFit="1" customWidth="1"/>
    <col min="11782" max="11782" width="17.42578125" bestFit="1" customWidth="1"/>
    <col min="11785" max="11785" width="14.5703125" bestFit="1" customWidth="1"/>
    <col min="12034" max="12034" width="36.42578125" customWidth="1"/>
    <col min="12035" max="12035" width="12" bestFit="1" customWidth="1"/>
    <col min="12036" max="12036" width="20" bestFit="1" customWidth="1"/>
    <col min="12037" max="12037" width="11.42578125" bestFit="1" customWidth="1"/>
    <col min="12038" max="12038" width="17.42578125" bestFit="1" customWidth="1"/>
    <col min="12041" max="12041" width="14.5703125" bestFit="1" customWidth="1"/>
    <col min="12290" max="12290" width="36.42578125" customWidth="1"/>
    <col min="12291" max="12291" width="12" bestFit="1" customWidth="1"/>
    <col min="12292" max="12292" width="20" bestFit="1" customWidth="1"/>
    <col min="12293" max="12293" width="11.42578125" bestFit="1" customWidth="1"/>
    <col min="12294" max="12294" width="17.42578125" bestFit="1" customWidth="1"/>
    <col min="12297" max="12297" width="14.5703125" bestFit="1" customWidth="1"/>
    <col min="12546" max="12546" width="36.42578125" customWidth="1"/>
    <col min="12547" max="12547" width="12" bestFit="1" customWidth="1"/>
    <col min="12548" max="12548" width="20" bestFit="1" customWidth="1"/>
    <col min="12549" max="12549" width="11.42578125" bestFit="1" customWidth="1"/>
    <col min="12550" max="12550" width="17.42578125" bestFit="1" customWidth="1"/>
    <col min="12553" max="12553" width="14.5703125" bestFit="1" customWidth="1"/>
    <col min="12802" max="12802" width="36.42578125" customWidth="1"/>
    <col min="12803" max="12803" width="12" bestFit="1" customWidth="1"/>
    <col min="12804" max="12804" width="20" bestFit="1" customWidth="1"/>
    <col min="12805" max="12805" width="11.42578125" bestFit="1" customWidth="1"/>
    <col min="12806" max="12806" width="17.42578125" bestFit="1" customWidth="1"/>
    <col min="12809" max="12809" width="14.5703125" bestFit="1" customWidth="1"/>
    <col min="13058" max="13058" width="36.42578125" customWidth="1"/>
    <col min="13059" max="13059" width="12" bestFit="1" customWidth="1"/>
    <col min="13060" max="13060" width="20" bestFit="1" customWidth="1"/>
    <col min="13061" max="13061" width="11.42578125" bestFit="1" customWidth="1"/>
    <col min="13062" max="13062" width="17.42578125" bestFit="1" customWidth="1"/>
    <col min="13065" max="13065" width="14.5703125" bestFit="1" customWidth="1"/>
    <col min="13314" max="13314" width="36.42578125" customWidth="1"/>
    <col min="13315" max="13315" width="12" bestFit="1" customWidth="1"/>
    <col min="13316" max="13316" width="20" bestFit="1" customWidth="1"/>
    <col min="13317" max="13317" width="11.42578125" bestFit="1" customWidth="1"/>
    <col min="13318" max="13318" width="17.42578125" bestFit="1" customWidth="1"/>
    <col min="13321" max="13321" width="14.5703125" bestFit="1" customWidth="1"/>
    <col min="13570" max="13570" width="36.42578125" customWidth="1"/>
    <col min="13571" max="13571" width="12" bestFit="1" customWidth="1"/>
    <col min="13572" max="13572" width="20" bestFit="1" customWidth="1"/>
    <col min="13573" max="13573" width="11.42578125" bestFit="1" customWidth="1"/>
    <col min="13574" max="13574" width="17.42578125" bestFit="1" customWidth="1"/>
    <col min="13577" max="13577" width="14.5703125" bestFit="1" customWidth="1"/>
    <col min="13826" max="13826" width="36.42578125" customWidth="1"/>
    <col min="13827" max="13827" width="12" bestFit="1" customWidth="1"/>
    <col min="13828" max="13828" width="20" bestFit="1" customWidth="1"/>
    <col min="13829" max="13829" width="11.42578125" bestFit="1" customWidth="1"/>
    <col min="13830" max="13830" width="17.42578125" bestFit="1" customWidth="1"/>
    <col min="13833" max="13833" width="14.5703125" bestFit="1" customWidth="1"/>
    <col min="14082" max="14082" width="36.42578125" customWidth="1"/>
    <col min="14083" max="14083" width="12" bestFit="1" customWidth="1"/>
    <col min="14084" max="14084" width="20" bestFit="1" customWidth="1"/>
    <col min="14085" max="14085" width="11.42578125" bestFit="1" customWidth="1"/>
    <col min="14086" max="14086" width="17.42578125" bestFit="1" customWidth="1"/>
    <col min="14089" max="14089" width="14.5703125" bestFit="1" customWidth="1"/>
    <col min="14338" max="14338" width="36.42578125" customWidth="1"/>
    <col min="14339" max="14339" width="12" bestFit="1" customWidth="1"/>
    <col min="14340" max="14340" width="20" bestFit="1" customWidth="1"/>
    <col min="14341" max="14341" width="11.42578125" bestFit="1" customWidth="1"/>
    <col min="14342" max="14342" width="17.42578125" bestFit="1" customWidth="1"/>
    <col min="14345" max="14345" width="14.5703125" bestFit="1" customWidth="1"/>
    <col min="14594" max="14594" width="36.42578125" customWidth="1"/>
    <col min="14595" max="14595" width="12" bestFit="1" customWidth="1"/>
    <col min="14596" max="14596" width="20" bestFit="1" customWidth="1"/>
    <col min="14597" max="14597" width="11.42578125" bestFit="1" customWidth="1"/>
    <col min="14598" max="14598" width="17.42578125" bestFit="1" customWidth="1"/>
    <col min="14601" max="14601" width="14.5703125" bestFit="1" customWidth="1"/>
    <col min="14850" max="14850" width="36.42578125" customWidth="1"/>
    <col min="14851" max="14851" width="12" bestFit="1" customWidth="1"/>
    <col min="14852" max="14852" width="20" bestFit="1" customWidth="1"/>
    <col min="14853" max="14853" width="11.42578125" bestFit="1" customWidth="1"/>
    <col min="14854" max="14854" width="17.42578125" bestFit="1" customWidth="1"/>
    <col min="14857" max="14857" width="14.5703125" bestFit="1" customWidth="1"/>
    <col min="15106" max="15106" width="36.42578125" customWidth="1"/>
    <col min="15107" max="15107" width="12" bestFit="1" customWidth="1"/>
    <col min="15108" max="15108" width="20" bestFit="1" customWidth="1"/>
    <col min="15109" max="15109" width="11.42578125" bestFit="1" customWidth="1"/>
    <col min="15110" max="15110" width="17.42578125" bestFit="1" customWidth="1"/>
    <col min="15113" max="15113" width="14.5703125" bestFit="1" customWidth="1"/>
    <col min="15362" max="15362" width="36.42578125" customWidth="1"/>
    <col min="15363" max="15363" width="12" bestFit="1" customWidth="1"/>
    <col min="15364" max="15364" width="20" bestFit="1" customWidth="1"/>
    <col min="15365" max="15365" width="11.42578125" bestFit="1" customWidth="1"/>
    <col min="15366" max="15366" width="17.42578125" bestFit="1" customWidth="1"/>
    <col min="15369" max="15369" width="14.5703125" bestFit="1" customWidth="1"/>
    <col min="15618" max="15618" width="36.42578125" customWidth="1"/>
    <col min="15619" max="15619" width="12" bestFit="1" customWidth="1"/>
    <col min="15620" max="15620" width="20" bestFit="1" customWidth="1"/>
    <col min="15621" max="15621" width="11.42578125" bestFit="1" customWidth="1"/>
    <col min="15622" max="15622" width="17.42578125" bestFit="1" customWidth="1"/>
    <col min="15625" max="15625" width="14.5703125" bestFit="1" customWidth="1"/>
    <col min="15874" max="15874" width="36.42578125" customWidth="1"/>
    <col min="15875" max="15875" width="12" bestFit="1" customWidth="1"/>
    <col min="15876" max="15876" width="20" bestFit="1" customWidth="1"/>
    <col min="15877" max="15877" width="11.42578125" bestFit="1" customWidth="1"/>
    <col min="15878" max="15878" width="17.42578125" bestFit="1" customWidth="1"/>
    <col min="15881" max="15881" width="14.5703125" bestFit="1" customWidth="1"/>
    <col min="16130" max="16130" width="36.42578125" customWidth="1"/>
    <col min="16131" max="16131" width="12" bestFit="1" customWidth="1"/>
    <col min="16132" max="16132" width="20" bestFit="1" customWidth="1"/>
    <col min="16133" max="16133" width="11.42578125" bestFit="1" customWidth="1"/>
    <col min="16134" max="16134" width="17.42578125" bestFit="1" customWidth="1"/>
    <col min="16137" max="16137" width="14.5703125" bestFit="1" customWidth="1"/>
  </cols>
  <sheetData>
    <row r="1" spans="1:6" ht="43.5" customHeight="1" x14ac:dyDescent="0.3">
      <c r="A1" s="115" t="s">
        <v>71</v>
      </c>
      <c r="B1" s="115"/>
      <c r="C1" s="115"/>
      <c r="D1" s="115"/>
      <c r="E1" s="115"/>
      <c r="F1" s="115"/>
    </row>
    <row r="2" spans="1:6" ht="16.5" x14ac:dyDescent="0.3">
      <c r="A2" s="40"/>
      <c r="B2" s="40"/>
      <c r="C2" s="40"/>
      <c r="D2" s="40"/>
      <c r="E2" s="40"/>
      <c r="F2" s="40"/>
    </row>
    <row r="3" spans="1:6" x14ac:dyDescent="0.25">
      <c r="A3" s="116" t="s">
        <v>1</v>
      </c>
      <c r="B3" s="119" t="s">
        <v>64</v>
      </c>
      <c r="C3" s="122" t="s">
        <v>65</v>
      </c>
      <c r="D3" s="123"/>
      <c r="E3" s="123"/>
      <c r="F3" s="124"/>
    </row>
    <row r="4" spans="1:6" x14ac:dyDescent="0.25">
      <c r="A4" s="117"/>
      <c r="B4" s="120"/>
      <c r="C4" s="125" t="s">
        <v>55</v>
      </c>
      <c r="D4" s="125" t="s">
        <v>56</v>
      </c>
      <c r="E4" s="127" t="s">
        <v>57</v>
      </c>
      <c r="F4" s="125" t="s">
        <v>58</v>
      </c>
    </row>
    <row r="5" spans="1:6" x14ac:dyDescent="0.25">
      <c r="A5" s="118"/>
      <c r="B5" s="121"/>
      <c r="C5" s="126"/>
      <c r="D5" s="126"/>
      <c r="E5" s="128"/>
      <c r="F5" s="126"/>
    </row>
    <row r="6" spans="1:6" x14ac:dyDescent="0.25">
      <c r="A6" s="108" t="s">
        <v>67</v>
      </c>
      <c r="B6" s="109"/>
      <c r="C6" s="109"/>
      <c r="D6" s="109"/>
      <c r="E6" s="109"/>
      <c r="F6" s="110"/>
    </row>
    <row r="7" spans="1:6" x14ac:dyDescent="0.25">
      <c r="A7" s="36">
        <v>1</v>
      </c>
      <c r="B7" s="35" t="s">
        <v>62</v>
      </c>
      <c r="C7" s="36" t="s">
        <v>46</v>
      </c>
      <c r="D7" s="36">
        <v>12000</v>
      </c>
      <c r="E7" s="37">
        <v>1750</v>
      </c>
      <c r="F7" s="37">
        <f>D7*E7</f>
        <v>21000000</v>
      </c>
    </row>
    <row r="8" spans="1:6" x14ac:dyDescent="0.25">
      <c r="A8" s="36">
        <v>2</v>
      </c>
      <c r="B8" s="35" t="s">
        <v>63</v>
      </c>
      <c r="C8" s="36" t="s">
        <v>46</v>
      </c>
      <c r="D8" s="36">
        <v>6000</v>
      </c>
      <c r="E8" s="37">
        <v>500</v>
      </c>
      <c r="F8" s="37">
        <f>D8*E8</f>
        <v>3000000</v>
      </c>
    </row>
    <row r="9" spans="1:6" x14ac:dyDescent="0.25">
      <c r="A9" s="35"/>
      <c r="B9" s="111" t="s">
        <v>68</v>
      </c>
      <c r="C9" s="112"/>
      <c r="D9" s="112"/>
      <c r="E9" s="113"/>
      <c r="F9" s="41">
        <f>SUM(F7:F8)</f>
        <v>24000000</v>
      </c>
    </row>
    <row r="10" spans="1:6" s="40" customFormat="1" ht="16.5" x14ac:dyDescent="0.3">
      <c r="A10" s="108" t="s">
        <v>69</v>
      </c>
      <c r="B10" s="109"/>
      <c r="C10" s="109"/>
      <c r="D10" s="109"/>
      <c r="E10" s="109"/>
      <c r="F10" s="110"/>
    </row>
    <row r="11" spans="1:6" s="40" customFormat="1" ht="16.5" x14ac:dyDescent="0.3">
      <c r="A11" s="36">
        <v>1</v>
      </c>
      <c r="B11" s="35" t="s">
        <v>70</v>
      </c>
      <c r="C11" s="36" t="s">
        <v>60</v>
      </c>
      <c r="D11" s="36"/>
      <c r="E11" s="37"/>
      <c r="F11" s="37">
        <v>1000000</v>
      </c>
    </row>
    <row r="12" spans="1:6" s="40" customFormat="1" ht="27.75" x14ac:dyDescent="0.3">
      <c r="A12" s="36">
        <v>2</v>
      </c>
      <c r="B12" s="38" t="s">
        <v>61</v>
      </c>
      <c r="C12" s="36"/>
      <c r="D12" s="36"/>
      <c r="E12" s="37"/>
      <c r="F12" s="37">
        <v>5000000</v>
      </c>
    </row>
    <row r="13" spans="1:6" s="40" customFormat="1" ht="16.5" x14ac:dyDescent="0.3">
      <c r="A13" s="35"/>
      <c r="B13" s="114" t="s">
        <v>66</v>
      </c>
      <c r="C13" s="114"/>
      <c r="D13" s="114"/>
      <c r="E13" s="114"/>
      <c r="F13" s="41">
        <f>SUM(F11:F12)</f>
        <v>6000000</v>
      </c>
    </row>
    <row r="14" spans="1:6" ht="16.5" x14ac:dyDescent="0.3">
      <c r="A14" s="105" t="s">
        <v>72</v>
      </c>
      <c r="B14" s="106"/>
      <c r="C14" s="106"/>
      <c r="D14" s="106"/>
      <c r="E14" s="107"/>
      <c r="F14" s="39">
        <f>F9+F13</f>
        <v>30000000</v>
      </c>
    </row>
  </sheetData>
  <mergeCells count="13">
    <mergeCell ref="A1:F1"/>
    <mergeCell ref="A3:A5"/>
    <mergeCell ref="B3:B5"/>
    <mergeCell ref="C3:F3"/>
    <mergeCell ref="C4:C5"/>
    <mergeCell ref="D4:D5"/>
    <mergeCell ref="E4:E5"/>
    <mergeCell ref="F4:F5"/>
    <mergeCell ref="A14:E14"/>
    <mergeCell ref="A6:F6"/>
    <mergeCell ref="B9:E9"/>
    <mergeCell ref="A10:F10"/>
    <mergeCell ref="B13:E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E13" sqref="E13"/>
    </sheetView>
  </sheetViews>
  <sheetFormatPr defaultRowHeight="15" x14ac:dyDescent="0.25"/>
  <cols>
    <col min="2" max="2" width="44.28515625" customWidth="1"/>
    <col min="3" max="3" width="21.28515625" customWidth="1"/>
    <col min="4" max="4" width="16.5703125" customWidth="1"/>
    <col min="5" max="5" width="13" customWidth="1"/>
    <col min="6" max="6" width="17.42578125" bestFit="1" customWidth="1"/>
    <col min="258" max="258" width="36.7109375" customWidth="1"/>
    <col min="259" max="259" width="21.28515625" customWidth="1"/>
    <col min="260" max="260" width="16.5703125" customWidth="1"/>
    <col min="261" max="261" width="13" customWidth="1"/>
    <col min="262" max="262" width="17.42578125" bestFit="1" customWidth="1"/>
    <col min="514" max="514" width="36.7109375" customWidth="1"/>
    <col min="515" max="515" width="21.28515625" customWidth="1"/>
    <col min="516" max="516" width="16.5703125" customWidth="1"/>
    <col min="517" max="517" width="13" customWidth="1"/>
    <col min="518" max="518" width="17.42578125" bestFit="1" customWidth="1"/>
    <col min="770" max="770" width="36.7109375" customWidth="1"/>
    <col min="771" max="771" width="21.28515625" customWidth="1"/>
    <col min="772" max="772" width="16.5703125" customWidth="1"/>
    <col min="773" max="773" width="13" customWidth="1"/>
    <col min="774" max="774" width="17.42578125" bestFit="1" customWidth="1"/>
    <col min="1026" max="1026" width="36.7109375" customWidth="1"/>
    <col min="1027" max="1027" width="21.28515625" customWidth="1"/>
    <col min="1028" max="1028" width="16.5703125" customWidth="1"/>
    <col min="1029" max="1029" width="13" customWidth="1"/>
    <col min="1030" max="1030" width="17.42578125" bestFit="1" customWidth="1"/>
    <col min="1282" max="1282" width="36.7109375" customWidth="1"/>
    <col min="1283" max="1283" width="21.28515625" customWidth="1"/>
    <col min="1284" max="1284" width="16.5703125" customWidth="1"/>
    <col min="1285" max="1285" width="13" customWidth="1"/>
    <col min="1286" max="1286" width="17.42578125" bestFit="1" customWidth="1"/>
    <col min="1538" max="1538" width="36.7109375" customWidth="1"/>
    <col min="1539" max="1539" width="21.28515625" customWidth="1"/>
    <col min="1540" max="1540" width="16.5703125" customWidth="1"/>
    <col min="1541" max="1541" width="13" customWidth="1"/>
    <col min="1542" max="1542" width="17.42578125" bestFit="1" customWidth="1"/>
    <col min="1794" max="1794" width="36.7109375" customWidth="1"/>
    <col min="1795" max="1795" width="21.28515625" customWidth="1"/>
    <col min="1796" max="1796" width="16.5703125" customWidth="1"/>
    <col min="1797" max="1797" width="13" customWidth="1"/>
    <col min="1798" max="1798" width="17.42578125" bestFit="1" customWidth="1"/>
    <col min="2050" max="2050" width="36.7109375" customWidth="1"/>
    <col min="2051" max="2051" width="21.28515625" customWidth="1"/>
    <col min="2052" max="2052" width="16.5703125" customWidth="1"/>
    <col min="2053" max="2053" width="13" customWidth="1"/>
    <col min="2054" max="2054" width="17.42578125" bestFit="1" customWidth="1"/>
    <col min="2306" max="2306" width="36.7109375" customWidth="1"/>
    <col min="2307" max="2307" width="21.28515625" customWidth="1"/>
    <col min="2308" max="2308" width="16.5703125" customWidth="1"/>
    <col min="2309" max="2309" width="13" customWidth="1"/>
    <col min="2310" max="2310" width="17.42578125" bestFit="1" customWidth="1"/>
    <col min="2562" max="2562" width="36.7109375" customWidth="1"/>
    <col min="2563" max="2563" width="21.28515625" customWidth="1"/>
    <col min="2564" max="2564" width="16.5703125" customWidth="1"/>
    <col min="2565" max="2565" width="13" customWidth="1"/>
    <col min="2566" max="2566" width="17.42578125" bestFit="1" customWidth="1"/>
    <col min="2818" max="2818" width="36.7109375" customWidth="1"/>
    <col min="2819" max="2819" width="21.28515625" customWidth="1"/>
    <col min="2820" max="2820" width="16.5703125" customWidth="1"/>
    <col min="2821" max="2821" width="13" customWidth="1"/>
    <col min="2822" max="2822" width="17.42578125" bestFit="1" customWidth="1"/>
    <col min="3074" max="3074" width="36.7109375" customWidth="1"/>
    <col min="3075" max="3075" width="21.28515625" customWidth="1"/>
    <col min="3076" max="3076" width="16.5703125" customWidth="1"/>
    <col min="3077" max="3077" width="13" customWidth="1"/>
    <col min="3078" max="3078" width="17.42578125" bestFit="1" customWidth="1"/>
    <col min="3330" max="3330" width="36.7109375" customWidth="1"/>
    <col min="3331" max="3331" width="21.28515625" customWidth="1"/>
    <col min="3332" max="3332" width="16.5703125" customWidth="1"/>
    <col min="3333" max="3333" width="13" customWidth="1"/>
    <col min="3334" max="3334" width="17.42578125" bestFit="1" customWidth="1"/>
    <col min="3586" max="3586" width="36.7109375" customWidth="1"/>
    <col min="3587" max="3587" width="21.28515625" customWidth="1"/>
    <col min="3588" max="3588" width="16.5703125" customWidth="1"/>
    <col min="3589" max="3589" width="13" customWidth="1"/>
    <col min="3590" max="3590" width="17.42578125" bestFit="1" customWidth="1"/>
    <col min="3842" max="3842" width="36.7109375" customWidth="1"/>
    <col min="3843" max="3843" width="21.28515625" customWidth="1"/>
    <col min="3844" max="3844" width="16.5703125" customWidth="1"/>
    <col min="3845" max="3845" width="13" customWidth="1"/>
    <col min="3846" max="3846" width="17.42578125" bestFit="1" customWidth="1"/>
    <col min="4098" max="4098" width="36.7109375" customWidth="1"/>
    <col min="4099" max="4099" width="21.28515625" customWidth="1"/>
    <col min="4100" max="4100" width="16.5703125" customWidth="1"/>
    <col min="4101" max="4101" width="13" customWidth="1"/>
    <col min="4102" max="4102" width="17.42578125" bestFit="1" customWidth="1"/>
    <col min="4354" max="4354" width="36.7109375" customWidth="1"/>
    <col min="4355" max="4355" width="21.28515625" customWidth="1"/>
    <col min="4356" max="4356" width="16.5703125" customWidth="1"/>
    <col min="4357" max="4357" width="13" customWidth="1"/>
    <col min="4358" max="4358" width="17.42578125" bestFit="1" customWidth="1"/>
    <col min="4610" max="4610" width="36.7109375" customWidth="1"/>
    <col min="4611" max="4611" width="21.28515625" customWidth="1"/>
    <col min="4612" max="4612" width="16.5703125" customWidth="1"/>
    <col min="4613" max="4613" width="13" customWidth="1"/>
    <col min="4614" max="4614" width="17.42578125" bestFit="1" customWidth="1"/>
    <col min="4866" max="4866" width="36.7109375" customWidth="1"/>
    <col min="4867" max="4867" width="21.28515625" customWidth="1"/>
    <col min="4868" max="4868" width="16.5703125" customWidth="1"/>
    <col min="4869" max="4869" width="13" customWidth="1"/>
    <col min="4870" max="4870" width="17.42578125" bestFit="1" customWidth="1"/>
    <col min="5122" max="5122" width="36.7109375" customWidth="1"/>
    <col min="5123" max="5123" width="21.28515625" customWidth="1"/>
    <col min="5124" max="5124" width="16.5703125" customWidth="1"/>
    <col min="5125" max="5125" width="13" customWidth="1"/>
    <col min="5126" max="5126" width="17.42578125" bestFit="1" customWidth="1"/>
    <col min="5378" max="5378" width="36.7109375" customWidth="1"/>
    <col min="5379" max="5379" width="21.28515625" customWidth="1"/>
    <col min="5380" max="5380" width="16.5703125" customWidth="1"/>
    <col min="5381" max="5381" width="13" customWidth="1"/>
    <col min="5382" max="5382" width="17.42578125" bestFit="1" customWidth="1"/>
    <col min="5634" max="5634" width="36.7109375" customWidth="1"/>
    <col min="5635" max="5635" width="21.28515625" customWidth="1"/>
    <col min="5636" max="5636" width="16.5703125" customWidth="1"/>
    <col min="5637" max="5637" width="13" customWidth="1"/>
    <col min="5638" max="5638" width="17.42578125" bestFit="1" customWidth="1"/>
    <col min="5890" max="5890" width="36.7109375" customWidth="1"/>
    <col min="5891" max="5891" width="21.28515625" customWidth="1"/>
    <col min="5892" max="5892" width="16.5703125" customWidth="1"/>
    <col min="5893" max="5893" width="13" customWidth="1"/>
    <col min="5894" max="5894" width="17.42578125" bestFit="1" customWidth="1"/>
    <col min="6146" max="6146" width="36.7109375" customWidth="1"/>
    <col min="6147" max="6147" width="21.28515625" customWidth="1"/>
    <col min="6148" max="6148" width="16.5703125" customWidth="1"/>
    <col min="6149" max="6149" width="13" customWidth="1"/>
    <col min="6150" max="6150" width="17.42578125" bestFit="1" customWidth="1"/>
    <col min="6402" max="6402" width="36.7109375" customWidth="1"/>
    <col min="6403" max="6403" width="21.28515625" customWidth="1"/>
    <col min="6404" max="6404" width="16.5703125" customWidth="1"/>
    <col min="6405" max="6405" width="13" customWidth="1"/>
    <col min="6406" max="6406" width="17.42578125" bestFit="1" customWidth="1"/>
    <col min="6658" max="6658" width="36.7109375" customWidth="1"/>
    <col min="6659" max="6659" width="21.28515625" customWidth="1"/>
    <col min="6660" max="6660" width="16.5703125" customWidth="1"/>
    <col min="6661" max="6661" width="13" customWidth="1"/>
    <col min="6662" max="6662" width="17.42578125" bestFit="1" customWidth="1"/>
    <col min="6914" max="6914" width="36.7109375" customWidth="1"/>
    <col min="6915" max="6915" width="21.28515625" customWidth="1"/>
    <col min="6916" max="6916" width="16.5703125" customWidth="1"/>
    <col min="6917" max="6917" width="13" customWidth="1"/>
    <col min="6918" max="6918" width="17.42578125" bestFit="1" customWidth="1"/>
    <col min="7170" max="7170" width="36.7109375" customWidth="1"/>
    <col min="7171" max="7171" width="21.28515625" customWidth="1"/>
    <col min="7172" max="7172" width="16.5703125" customWidth="1"/>
    <col min="7173" max="7173" width="13" customWidth="1"/>
    <col min="7174" max="7174" width="17.42578125" bestFit="1" customWidth="1"/>
    <col min="7426" max="7426" width="36.7109375" customWidth="1"/>
    <col min="7427" max="7427" width="21.28515625" customWidth="1"/>
    <col min="7428" max="7428" width="16.5703125" customWidth="1"/>
    <col min="7429" max="7429" width="13" customWidth="1"/>
    <col min="7430" max="7430" width="17.42578125" bestFit="1" customWidth="1"/>
    <col min="7682" max="7682" width="36.7109375" customWidth="1"/>
    <col min="7683" max="7683" width="21.28515625" customWidth="1"/>
    <col min="7684" max="7684" width="16.5703125" customWidth="1"/>
    <col min="7685" max="7685" width="13" customWidth="1"/>
    <col min="7686" max="7686" width="17.42578125" bestFit="1" customWidth="1"/>
    <col min="7938" max="7938" width="36.7109375" customWidth="1"/>
    <col min="7939" max="7939" width="21.28515625" customWidth="1"/>
    <col min="7940" max="7940" width="16.5703125" customWidth="1"/>
    <col min="7941" max="7941" width="13" customWidth="1"/>
    <col min="7942" max="7942" width="17.42578125" bestFit="1" customWidth="1"/>
    <col min="8194" max="8194" width="36.7109375" customWidth="1"/>
    <col min="8195" max="8195" width="21.28515625" customWidth="1"/>
    <col min="8196" max="8196" width="16.5703125" customWidth="1"/>
    <col min="8197" max="8197" width="13" customWidth="1"/>
    <col min="8198" max="8198" width="17.42578125" bestFit="1" customWidth="1"/>
    <col min="8450" max="8450" width="36.7109375" customWidth="1"/>
    <col min="8451" max="8451" width="21.28515625" customWidth="1"/>
    <col min="8452" max="8452" width="16.5703125" customWidth="1"/>
    <col min="8453" max="8453" width="13" customWidth="1"/>
    <col min="8454" max="8454" width="17.42578125" bestFit="1" customWidth="1"/>
    <col min="8706" max="8706" width="36.7109375" customWidth="1"/>
    <col min="8707" max="8707" width="21.28515625" customWidth="1"/>
    <col min="8708" max="8708" width="16.5703125" customWidth="1"/>
    <col min="8709" max="8709" width="13" customWidth="1"/>
    <col min="8710" max="8710" width="17.42578125" bestFit="1" customWidth="1"/>
    <col min="8962" max="8962" width="36.7109375" customWidth="1"/>
    <col min="8963" max="8963" width="21.28515625" customWidth="1"/>
    <col min="8964" max="8964" width="16.5703125" customWidth="1"/>
    <col min="8965" max="8965" width="13" customWidth="1"/>
    <col min="8966" max="8966" width="17.42578125" bestFit="1" customWidth="1"/>
    <col min="9218" max="9218" width="36.7109375" customWidth="1"/>
    <col min="9219" max="9219" width="21.28515625" customWidth="1"/>
    <col min="9220" max="9220" width="16.5703125" customWidth="1"/>
    <col min="9221" max="9221" width="13" customWidth="1"/>
    <col min="9222" max="9222" width="17.42578125" bestFit="1" customWidth="1"/>
    <col min="9474" max="9474" width="36.7109375" customWidth="1"/>
    <col min="9475" max="9475" width="21.28515625" customWidth="1"/>
    <col min="9476" max="9476" width="16.5703125" customWidth="1"/>
    <col min="9477" max="9477" width="13" customWidth="1"/>
    <col min="9478" max="9478" width="17.42578125" bestFit="1" customWidth="1"/>
    <col min="9730" max="9730" width="36.7109375" customWidth="1"/>
    <col min="9731" max="9731" width="21.28515625" customWidth="1"/>
    <col min="9732" max="9732" width="16.5703125" customWidth="1"/>
    <col min="9733" max="9733" width="13" customWidth="1"/>
    <col min="9734" max="9734" width="17.42578125" bestFit="1" customWidth="1"/>
    <col min="9986" max="9986" width="36.7109375" customWidth="1"/>
    <col min="9987" max="9987" width="21.28515625" customWidth="1"/>
    <col min="9988" max="9988" width="16.5703125" customWidth="1"/>
    <col min="9989" max="9989" width="13" customWidth="1"/>
    <col min="9990" max="9990" width="17.42578125" bestFit="1" customWidth="1"/>
    <col min="10242" max="10242" width="36.7109375" customWidth="1"/>
    <col min="10243" max="10243" width="21.28515625" customWidth="1"/>
    <col min="10244" max="10244" width="16.5703125" customWidth="1"/>
    <col min="10245" max="10245" width="13" customWidth="1"/>
    <col min="10246" max="10246" width="17.42578125" bestFit="1" customWidth="1"/>
    <col min="10498" max="10498" width="36.7109375" customWidth="1"/>
    <col min="10499" max="10499" width="21.28515625" customWidth="1"/>
    <col min="10500" max="10500" width="16.5703125" customWidth="1"/>
    <col min="10501" max="10501" width="13" customWidth="1"/>
    <col min="10502" max="10502" width="17.42578125" bestFit="1" customWidth="1"/>
    <col min="10754" max="10754" width="36.7109375" customWidth="1"/>
    <col min="10755" max="10755" width="21.28515625" customWidth="1"/>
    <col min="10756" max="10756" width="16.5703125" customWidth="1"/>
    <col min="10757" max="10757" width="13" customWidth="1"/>
    <col min="10758" max="10758" width="17.42578125" bestFit="1" customWidth="1"/>
    <col min="11010" max="11010" width="36.7109375" customWidth="1"/>
    <col min="11011" max="11011" width="21.28515625" customWidth="1"/>
    <col min="11012" max="11012" width="16.5703125" customWidth="1"/>
    <col min="11013" max="11013" width="13" customWidth="1"/>
    <col min="11014" max="11014" width="17.42578125" bestFit="1" customWidth="1"/>
    <col min="11266" max="11266" width="36.7109375" customWidth="1"/>
    <col min="11267" max="11267" width="21.28515625" customWidth="1"/>
    <col min="11268" max="11268" width="16.5703125" customWidth="1"/>
    <col min="11269" max="11269" width="13" customWidth="1"/>
    <col min="11270" max="11270" width="17.42578125" bestFit="1" customWidth="1"/>
    <col min="11522" max="11522" width="36.7109375" customWidth="1"/>
    <col min="11523" max="11523" width="21.28515625" customWidth="1"/>
    <col min="11524" max="11524" width="16.5703125" customWidth="1"/>
    <col min="11525" max="11525" width="13" customWidth="1"/>
    <col min="11526" max="11526" width="17.42578125" bestFit="1" customWidth="1"/>
    <col min="11778" max="11778" width="36.7109375" customWidth="1"/>
    <col min="11779" max="11779" width="21.28515625" customWidth="1"/>
    <col min="11780" max="11780" width="16.5703125" customWidth="1"/>
    <col min="11781" max="11781" width="13" customWidth="1"/>
    <col min="11782" max="11782" width="17.42578125" bestFit="1" customWidth="1"/>
    <col min="12034" max="12034" width="36.7109375" customWidth="1"/>
    <col min="12035" max="12035" width="21.28515625" customWidth="1"/>
    <col min="12036" max="12036" width="16.5703125" customWidth="1"/>
    <col min="12037" max="12037" width="13" customWidth="1"/>
    <col min="12038" max="12038" width="17.42578125" bestFit="1" customWidth="1"/>
    <col min="12290" max="12290" width="36.7109375" customWidth="1"/>
    <col min="12291" max="12291" width="21.28515625" customWidth="1"/>
    <col min="12292" max="12292" width="16.5703125" customWidth="1"/>
    <col min="12293" max="12293" width="13" customWidth="1"/>
    <col min="12294" max="12294" width="17.42578125" bestFit="1" customWidth="1"/>
    <col min="12546" max="12546" width="36.7109375" customWidth="1"/>
    <col min="12547" max="12547" width="21.28515625" customWidth="1"/>
    <col min="12548" max="12548" width="16.5703125" customWidth="1"/>
    <col min="12549" max="12549" width="13" customWidth="1"/>
    <col min="12550" max="12550" width="17.42578125" bestFit="1" customWidth="1"/>
    <col min="12802" max="12802" width="36.7109375" customWidth="1"/>
    <col min="12803" max="12803" width="21.28515625" customWidth="1"/>
    <col min="12804" max="12804" width="16.5703125" customWidth="1"/>
    <col min="12805" max="12805" width="13" customWidth="1"/>
    <col min="12806" max="12806" width="17.42578125" bestFit="1" customWidth="1"/>
    <col min="13058" max="13058" width="36.7109375" customWidth="1"/>
    <col min="13059" max="13059" width="21.28515625" customWidth="1"/>
    <col min="13060" max="13060" width="16.5703125" customWidth="1"/>
    <col min="13061" max="13061" width="13" customWidth="1"/>
    <col min="13062" max="13062" width="17.42578125" bestFit="1" customWidth="1"/>
    <col min="13314" max="13314" width="36.7109375" customWidth="1"/>
    <col min="13315" max="13315" width="21.28515625" customWidth="1"/>
    <col min="13316" max="13316" width="16.5703125" customWidth="1"/>
    <col min="13317" max="13317" width="13" customWidth="1"/>
    <col min="13318" max="13318" width="17.42578125" bestFit="1" customWidth="1"/>
    <col min="13570" max="13570" width="36.7109375" customWidth="1"/>
    <col min="13571" max="13571" width="21.28515625" customWidth="1"/>
    <col min="13572" max="13572" width="16.5703125" customWidth="1"/>
    <col min="13573" max="13573" width="13" customWidth="1"/>
    <col min="13574" max="13574" width="17.42578125" bestFit="1" customWidth="1"/>
    <col min="13826" max="13826" width="36.7109375" customWidth="1"/>
    <col min="13827" max="13827" width="21.28515625" customWidth="1"/>
    <col min="13828" max="13828" width="16.5703125" customWidth="1"/>
    <col min="13829" max="13829" width="13" customWidth="1"/>
    <col min="13830" max="13830" width="17.42578125" bestFit="1" customWidth="1"/>
    <col min="14082" max="14082" width="36.7109375" customWidth="1"/>
    <col min="14083" max="14083" width="21.28515625" customWidth="1"/>
    <col min="14084" max="14084" width="16.5703125" customWidth="1"/>
    <col min="14085" max="14085" width="13" customWidth="1"/>
    <col min="14086" max="14086" width="17.42578125" bestFit="1" customWidth="1"/>
    <col min="14338" max="14338" width="36.7109375" customWidth="1"/>
    <col min="14339" max="14339" width="21.28515625" customWidth="1"/>
    <col min="14340" max="14340" width="16.5703125" customWidth="1"/>
    <col min="14341" max="14341" width="13" customWidth="1"/>
    <col min="14342" max="14342" width="17.42578125" bestFit="1" customWidth="1"/>
    <col min="14594" max="14594" width="36.7109375" customWidth="1"/>
    <col min="14595" max="14595" width="21.28515625" customWidth="1"/>
    <col min="14596" max="14596" width="16.5703125" customWidth="1"/>
    <col min="14597" max="14597" width="13" customWidth="1"/>
    <col min="14598" max="14598" width="17.42578125" bestFit="1" customWidth="1"/>
    <col min="14850" max="14850" width="36.7109375" customWidth="1"/>
    <col min="14851" max="14851" width="21.28515625" customWidth="1"/>
    <col min="14852" max="14852" width="16.5703125" customWidth="1"/>
    <col min="14853" max="14853" width="13" customWidth="1"/>
    <col min="14854" max="14854" width="17.42578125" bestFit="1" customWidth="1"/>
    <col min="15106" max="15106" width="36.7109375" customWidth="1"/>
    <col min="15107" max="15107" width="21.28515625" customWidth="1"/>
    <col min="15108" max="15108" width="16.5703125" customWidth="1"/>
    <col min="15109" max="15109" width="13" customWidth="1"/>
    <col min="15110" max="15110" width="17.42578125" bestFit="1" customWidth="1"/>
    <col min="15362" max="15362" width="36.7109375" customWidth="1"/>
    <col min="15363" max="15363" width="21.28515625" customWidth="1"/>
    <col min="15364" max="15364" width="16.5703125" customWidth="1"/>
    <col min="15365" max="15365" width="13" customWidth="1"/>
    <col min="15366" max="15366" width="17.42578125" bestFit="1" customWidth="1"/>
    <col min="15618" max="15618" width="36.7109375" customWidth="1"/>
    <col min="15619" max="15619" width="21.28515625" customWidth="1"/>
    <col min="15620" max="15620" width="16.5703125" customWidth="1"/>
    <col min="15621" max="15621" width="13" customWidth="1"/>
    <col min="15622" max="15622" width="17.42578125" bestFit="1" customWidth="1"/>
    <col min="15874" max="15874" width="36.7109375" customWidth="1"/>
    <col min="15875" max="15875" width="21.28515625" customWidth="1"/>
    <col min="15876" max="15876" width="16.5703125" customWidth="1"/>
    <col min="15877" max="15877" width="13" customWidth="1"/>
    <col min="15878" max="15878" width="17.42578125" bestFit="1" customWidth="1"/>
    <col min="16130" max="16130" width="36.7109375" customWidth="1"/>
    <col min="16131" max="16131" width="21.28515625" customWidth="1"/>
    <col min="16132" max="16132" width="16.5703125" customWidth="1"/>
    <col min="16133" max="16133" width="13" customWidth="1"/>
    <col min="16134" max="16134" width="17.42578125" bestFit="1" customWidth="1"/>
  </cols>
  <sheetData>
    <row r="1" spans="1:6" ht="24.75" customHeight="1" x14ac:dyDescent="0.25">
      <c r="A1" s="131" t="s">
        <v>73</v>
      </c>
      <c r="B1" s="132"/>
      <c r="C1" s="132"/>
      <c r="D1" s="132"/>
      <c r="E1" s="132"/>
      <c r="F1" s="132"/>
    </row>
    <row r="2" spans="1:6" ht="15.75" customHeight="1" x14ac:dyDescent="0.3">
      <c r="A2" s="42"/>
      <c r="B2" s="43"/>
      <c r="C2" s="43"/>
      <c r="D2" s="43"/>
      <c r="E2" s="43"/>
      <c r="F2" s="43"/>
    </row>
    <row r="3" spans="1:6" ht="16.5" x14ac:dyDescent="0.3">
      <c r="A3" s="133" t="s">
        <v>74</v>
      </c>
      <c r="B3" s="134"/>
      <c r="C3" s="134"/>
      <c r="D3" s="134"/>
      <c r="E3" s="134"/>
      <c r="F3" s="135"/>
    </row>
    <row r="4" spans="1:6" ht="15" customHeight="1" x14ac:dyDescent="0.25">
      <c r="A4" s="136" t="s">
        <v>1</v>
      </c>
      <c r="B4" s="119" t="s">
        <v>64</v>
      </c>
      <c r="C4" s="122" t="s">
        <v>65</v>
      </c>
      <c r="D4" s="123"/>
      <c r="E4" s="123"/>
      <c r="F4" s="124"/>
    </row>
    <row r="5" spans="1:6" x14ac:dyDescent="0.25">
      <c r="A5" s="136"/>
      <c r="B5" s="120"/>
      <c r="C5" s="137" t="s">
        <v>55</v>
      </c>
      <c r="D5" s="137" t="s">
        <v>56</v>
      </c>
      <c r="E5" s="138" t="s">
        <v>57</v>
      </c>
      <c r="F5" s="137" t="s">
        <v>58</v>
      </c>
    </row>
    <row r="6" spans="1:6" x14ac:dyDescent="0.25">
      <c r="A6" s="136"/>
      <c r="B6" s="121"/>
      <c r="C6" s="137"/>
      <c r="D6" s="137"/>
      <c r="E6" s="138"/>
      <c r="F6" s="137"/>
    </row>
    <row r="7" spans="1:6" x14ac:dyDescent="0.25">
      <c r="A7" s="108" t="s">
        <v>75</v>
      </c>
      <c r="B7" s="109"/>
      <c r="C7" s="109"/>
      <c r="D7" s="109"/>
      <c r="E7" s="109"/>
      <c r="F7" s="110"/>
    </row>
    <row r="8" spans="1:6" ht="42.75" customHeight="1" x14ac:dyDescent="0.25">
      <c r="A8" s="44">
        <v>1</v>
      </c>
      <c r="B8" s="45" t="s">
        <v>76</v>
      </c>
      <c r="C8" s="46" t="s">
        <v>77</v>
      </c>
      <c r="D8" s="46" t="s">
        <v>78</v>
      </c>
      <c r="E8" s="47">
        <v>150000</v>
      </c>
      <c r="F8" s="47">
        <f>E8*2*2</f>
        <v>600000</v>
      </c>
    </row>
    <row r="9" spans="1:6" x14ac:dyDescent="0.25">
      <c r="A9" s="44">
        <v>2</v>
      </c>
      <c r="B9" s="45" t="s">
        <v>79</v>
      </c>
      <c r="C9" s="46" t="s">
        <v>77</v>
      </c>
      <c r="D9" s="46">
        <v>1</v>
      </c>
      <c r="E9" s="47">
        <v>140000</v>
      </c>
      <c r="F9" s="47">
        <f t="shared" ref="F9" si="0">E9*D9</f>
        <v>140000</v>
      </c>
    </row>
    <row r="10" spans="1:6" ht="27" x14ac:dyDescent="0.25">
      <c r="A10" s="44">
        <v>3</v>
      </c>
      <c r="B10" s="45" t="s">
        <v>80</v>
      </c>
      <c r="C10" s="46" t="s">
        <v>52</v>
      </c>
      <c r="D10" s="46" t="s">
        <v>81</v>
      </c>
      <c r="E10" s="47">
        <v>154000</v>
      </c>
      <c r="F10" s="47">
        <f>E10*7</f>
        <v>1078000</v>
      </c>
    </row>
    <row r="11" spans="1:6" ht="27" x14ac:dyDescent="0.25">
      <c r="A11" s="44">
        <v>4</v>
      </c>
      <c r="B11" s="45" t="s">
        <v>82</v>
      </c>
      <c r="C11" s="46" t="s">
        <v>52</v>
      </c>
      <c r="D11" s="46" t="s">
        <v>81</v>
      </c>
      <c r="E11" s="47">
        <v>140000</v>
      </c>
      <c r="F11" s="47">
        <f>E11*7</f>
        <v>980000</v>
      </c>
    </row>
    <row r="12" spans="1:6" x14ac:dyDescent="0.25">
      <c r="A12" s="44">
        <v>5</v>
      </c>
      <c r="B12" s="45" t="s">
        <v>83</v>
      </c>
      <c r="C12" s="46" t="s">
        <v>77</v>
      </c>
      <c r="D12" s="46" t="s">
        <v>84</v>
      </c>
      <c r="E12" s="47">
        <v>74350</v>
      </c>
      <c r="F12" s="47">
        <f>E12*2</f>
        <v>148700</v>
      </c>
    </row>
    <row r="13" spans="1:6" x14ac:dyDescent="0.25">
      <c r="A13" s="44">
        <v>6</v>
      </c>
      <c r="B13" s="45" t="s">
        <v>85</v>
      </c>
      <c r="C13" s="46" t="s">
        <v>77</v>
      </c>
      <c r="D13" s="46" t="s">
        <v>86</v>
      </c>
      <c r="E13" s="47">
        <v>60000</v>
      </c>
      <c r="F13" s="47">
        <f>E13*12</f>
        <v>720000</v>
      </c>
    </row>
    <row r="14" spans="1:6" x14ac:dyDescent="0.25">
      <c r="A14" s="44"/>
      <c r="B14" s="130" t="s">
        <v>66</v>
      </c>
      <c r="C14" s="130"/>
      <c r="D14" s="130"/>
      <c r="E14" s="130"/>
      <c r="F14" s="41">
        <f>SUM(F8:F13)</f>
        <v>3666700</v>
      </c>
    </row>
    <row r="15" spans="1:6" x14ac:dyDescent="0.25">
      <c r="A15" s="108" t="s">
        <v>87</v>
      </c>
      <c r="B15" s="109"/>
      <c r="C15" s="109"/>
      <c r="D15" s="109"/>
      <c r="E15" s="109"/>
      <c r="F15" s="110"/>
    </row>
    <row r="16" spans="1:6" ht="15" customHeight="1" x14ac:dyDescent="0.25">
      <c r="A16" s="36">
        <v>1</v>
      </c>
      <c r="B16" s="35" t="s">
        <v>88</v>
      </c>
      <c r="C16" s="36" t="s">
        <v>89</v>
      </c>
      <c r="D16" s="36">
        <v>2</v>
      </c>
      <c r="E16" s="37">
        <v>125000</v>
      </c>
      <c r="F16" s="37">
        <f>E16*D16</f>
        <v>250000</v>
      </c>
    </row>
    <row r="17" spans="1:6" ht="14.25" customHeight="1" x14ac:dyDescent="0.25">
      <c r="A17" s="36">
        <v>2</v>
      </c>
      <c r="B17" s="35" t="s">
        <v>90</v>
      </c>
      <c r="C17" s="36" t="s">
        <v>89</v>
      </c>
      <c r="D17" s="36">
        <v>2</v>
      </c>
      <c r="E17" s="37">
        <v>125000</v>
      </c>
      <c r="F17" s="37">
        <f>E17*D17</f>
        <v>250000</v>
      </c>
    </row>
    <row r="18" spans="1:6" x14ac:dyDescent="0.25">
      <c r="A18" s="35"/>
      <c r="B18" s="114" t="s">
        <v>68</v>
      </c>
      <c r="C18" s="114"/>
      <c r="D18" s="114"/>
      <c r="E18" s="114"/>
      <c r="F18" s="41">
        <f>SUM(F16:F17)</f>
        <v>500000</v>
      </c>
    </row>
    <row r="19" spans="1:6" ht="16.5" x14ac:dyDescent="0.3">
      <c r="A19" s="105" t="s">
        <v>91</v>
      </c>
      <c r="B19" s="106"/>
      <c r="C19" s="106"/>
      <c r="D19" s="106"/>
      <c r="E19" s="107"/>
      <c r="F19" s="39">
        <f>F18+F14</f>
        <v>4166700</v>
      </c>
    </row>
    <row r="20" spans="1:6" ht="19.5" customHeight="1" x14ac:dyDescent="0.3">
      <c r="A20" s="129" t="s">
        <v>92</v>
      </c>
      <c r="B20" s="129"/>
      <c r="C20" s="129"/>
      <c r="D20" s="129"/>
      <c r="E20" s="129"/>
      <c r="F20" s="48">
        <f>F19*20/100</f>
        <v>833340</v>
      </c>
    </row>
    <row r="21" spans="1:6" ht="22.5" customHeight="1" x14ac:dyDescent="0.3">
      <c r="A21" s="129"/>
      <c r="B21" s="129"/>
      <c r="C21" s="129"/>
      <c r="D21" s="129"/>
      <c r="E21" s="129"/>
      <c r="F21" s="49">
        <f>SUM(F19:F20)</f>
        <v>5000040</v>
      </c>
    </row>
  </sheetData>
  <mergeCells count="16">
    <mergeCell ref="A1:F1"/>
    <mergeCell ref="A3:F3"/>
    <mergeCell ref="A4:A6"/>
    <mergeCell ref="B4:B6"/>
    <mergeCell ref="C4:F4"/>
    <mergeCell ref="C5:C6"/>
    <mergeCell ref="D5:D6"/>
    <mergeCell ref="E5:E6"/>
    <mergeCell ref="F5:F6"/>
    <mergeCell ref="A21:E21"/>
    <mergeCell ref="A7:F7"/>
    <mergeCell ref="B14:E14"/>
    <mergeCell ref="A15:F15"/>
    <mergeCell ref="B18:E18"/>
    <mergeCell ref="A19:E19"/>
    <mergeCell ref="A20:E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H7" sqref="H7:J9"/>
    </sheetView>
  </sheetViews>
  <sheetFormatPr defaultRowHeight="16.5" x14ac:dyDescent="0.3"/>
  <cols>
    <col min="1" max="1" width="9.140625" style="40"/>
    <col min="2" max="2" width="53" style="40" customWidth="1"/>
    <col min="3" max="3" width="9.140625" style="40"/>
    <col min="4" max="4" width="12.85546875" style="40" customWidth="1"/>
    <col min="5" max="5" width="11.140625" style="40" customWidth="1"/>
    <col min="6" max="6" width="12.7109375" style="40" customWidth="1"/>
    <col min="7" max="7" width="8.7109375" style="40" customWidth="1"/>
    <col min="8" max="9" width="17.28515625" style="40" customWidth="1"/>
    <col min="10" max="10" width="12.85546875" style="40" customWidth="1"/>
    <col min="11" max="257" width="9.140625" style="40"/>
    <col min="258" max="258" width="53" style="40" customWidth="1"/>
    <col min="259" max="259" width="9.140625" style="40"/>
    <col min="260" max="260" width="12.85546875" style="40" customWidth="1"/>
    <col min="261" max="261" width="11.140625" style="40" customWidth="1"/>
    <col min="262" max="262" width="12.7109375" style="40" customWidth="1"/>
    <col min="263" max="263" width="8.7109375" style="40" customWidth="1"/>
    <col min="264" max="265" width="17.28515625" style="40" customWidth="1"/>
    <col min="266" max="266" width="12.85546875" style="40" customWidth="1"/>
    <col min="267" max="513" width="9.140625" style="40"/>
    <col min="514" max="514" width="53" style="40" customWidth="1"/>
    <col min="515" max="515" width="9.140625" style="40"/>
    <col min="516" max="516" width="12.85546875" style="40" customWidth="1"/>
    <col min="517" max="517" width="11.140625" style="40" customWidth="1"/>
    <col min="518" max="518" width="12.7109375" style="40" customWidth="1"/>
    <col min="519" max="519" width="8.7109375" style="40" customWidth="1"/>
    <col min="520" max="521" width="17.28515625" style="40" customWidth="1"/>
    <col min="522" max="522" width="12.85546875" style="40" customWidth="1"/>
    <col min="523" max="769" width="9.140625" style="40"/>
    <col min="770" max="770" width="53" style="40" customWidth="1"/>
    <col min="771" max="771" width="9.140625" style="40"/>
    <col min="772" max="772" width="12.85546875" style="40" customWidth="1"/>
    <col min="773" max="773" width="11.140625" style="40" customWidth="1"/>
    <col min="774" max="774" width="12.7109375" style="40" customWidth="1"/>
    <col min="775" max="775" width="8.7109375" style="40" customWidth="1"/>
    <col min="776" max="777" width="17.28515625" style="40" customWidth="1"/>
    <col min="778" max="778" width="12.85546875" style="40" customWidth="1"/>
    <col min="779" max="1025" width="9.140625" style="40"/>
    <col min="1026" max="1026" width="53" style="40" customWidth="1"/>
    <col min="1027" max="1027" width="9.140625" style="40"/>
    <col min="1028" max="1028" width="12.85546875" style="40" customWidth="1"/>
    <col min="1029" max="1029" width="11.140625" style="40" customWidth="1"/>
    <col min="1030" max="1030" width="12.7109375" style="40" customWidth="1"/>
    <col min="1031" max="1031" width="8.7109375" style="40" customWidth="1"/>
    <col min="1032" max="1033" width="17.28515625" style="40" customWidth="1"/>
    <col min="1034" max="1034" width="12.85546875" style="40" customWidth="1"/>
    <col min="1035" max="1281" width="9.140625" style="40"/>
    <col min="1282" max="1282" width="53" style="40" customWidth="1"/>
    <col min="1283" max="1283" width="9.140625" style="40"/>
    <col min="1284" max="1284" width="12.85546875" style="40" customWidth="1"/>
    <col min="1285" max="1285" width="11.140625" style="40" customWidth="1"/>
    <col min="1286" max="1286" width="12.7109375" style="40" customWidth="1"/>
    <col min="1287" max="1287" width="8.7109375" style="40" customWidth="1"/>
    <col min="1288" max="1289" width="17.28515625" style="40" customWidth="1"/>
    <col min="1290" max="1290" width="12.85546875" style="40" customWidth="1"/>
    <col min="1291" max="1537" width="9.140625" style="40"/>
    <col min="1538" max="1538" width="53" style="40" customWidth="1"/>
    <col min="1539" max="1539" width="9.140625" style="40"/>
    <col min="1540" max="1540" width="12.85546875" style="40" customWidth="1"/>
    <col min="1541" max="1541" width="11.140625" style="40" customWidth="1"/>
    <col min="1542" max="1542" width="12.7109375" style="40" customWidth="1"/>
    <col min="1543" max="1543" width="8.7109375" style="40" customWidth="1"/>
    <col min="1544" max="1545" width="17.28515625" style="40" customWidth="1"/>
    <col min="1546" max="1546" width="12.85546875" style="40" customWidth="1"/>
    <col min="1547" max="1793" width="9.140625" style="40"/>
    <col min="1794" max="1794" width="53" style="40" customWidth="1"/>
    <col min="1795" max="1795" width="9.140625" style="40"/>
    <col min="1796" max="1796" width="12.85546875" style="40" customWidth="1"/>
    <col min="1797" max="1797" width="11.140625" style="40" customWidth="1"/>
    <col min="1798" max="1798" width="12.7109375" style="40" customWidth="1"/>
    <col min="1799" max="1799" width="8.7109375" style="40" customWidth="1"/>
    <col min="1800" max="1801" width="17.28515625" style="40" customWidth="1"/>
    <col min="1802" max="1802" width="12.85546875" style="40" customWidth="1"/>
    <col min="1803" max="2049" width="9.140625" style="40"/>
    <col min="2050" max="2050" width="53" style="40" customWidth="1"/>
    <col min="2051" max="2051" width="9.140625" style="40"/>
    <col min="2052" max="2052" width="12.85546875" style="40" customWidth="1"/>
    <col min="2053" max="2053" width="11.140625" style="40" customWidth="1"/>
    <col min="2054" max="2054" width="12.7109375" style="40" customWidth="1"/>
    <col min="2055" max="2055" width="8.7109375" style="40" customWidth="1"/>
    <col min="2056" max="2057" width="17.28515625" style="40" customWidth="1"/>
    <col min="2058" max="2058" width="12.85546875" style="40" customWidth="1"/>
    <col min="2059" max="2305" width="9.140625" style="40"/>
    <col min="2306" max="2306" width="53" style="40" customWidth="1"/>
    <col min="2307" max="2307" width="9.140625" style="40"/>
    <col min="2308" max="2308" width="12.85546875" style="40" customWidth="1"/>
    <col min="2309" max="2309" width="11.140625" style="40" customWidth="1"/>
    <col min="2310" max="2310" width="12.7109375" style="40" customWidth="1"/>
    <col min="2311" max="2311" width="8.7109375" style="40" customWidth="1"/>
    <col min="2312" max="2313" width="17.28515625" style="40" customWidth="1"/>
    <col min="2314" max="2314" width="12.85546875" style="40" customWidth="1"/>
    <col min="2315" max="2561" width="9.140625" style="40"/>
    <col min="2562" max="2562" width="53" style="40" customWidth="1"/>
    <col min="2563" max="2563" width="9.140625" style="40"/>
    <col min="2564" max="2564" width="12.85546875" style="40" customWidth="1"/>
    <col min="2565" max="2565" width="11.140625" style="40" customWidth="1"/>
    <col min="2566" max="2566" width="12.7109375" style="40" customWidth="1"/>
    <col min="2567" max="2567" width="8.7109375" style="40" customWidth="1"/>
    <col min="2568" max="2569" width="17.28515625" style="40" customWidth="1"/>
    <col min="2570" max="2570" width="12.85546875" style="40" customWidth="1"/>
    <col min="2571" max="2817" width="9.140625" style="40"/>
    <col min="2818" max="2818" width="53" style="40" customWidth="1"/>
    <col min="2819" max="2819" width="9.140625" style="40"/>
    <col min="2820" max="2820" width="12.85546875" style="40" customWidth="1"/>
    <col min="2821" max="2821" width="11.140625" style="40" customWidth="1"/>
    <col min="2822" max="2822" width="12.7109375" style="40" customWidth="1"/>
    <col min="2823" max="2823" width="8.7109375" style="40" customWidth="1"/>
    <col min="2824" max="2825" width="17.28515625" style="40" customWidth="1"/>
    <col min="2826" max="2826" width="12.85546875" style="40" customWidth="1"/>
    <col min="2827" max="3073" width="9.140625" style="40"/>
    <col min="3074" max="3074" width="53" style="40" customWidth="1"/>
    <col min="3075" max="3075" width="9.140625" style="40"/>
    <col min="3076" max="3076" width="12.85546875" style="40" customWidth="1"/>
    <col min="3077" max="3077" width="11.140625" style="40" customWidth="1"/>
    <col min="3078" max="3078" width="12.7109375" style="40" customWidth="1"/>
    <col min="3079" max="3079" width="8.7109375" style="40" customWidth="1"/>
    <col min="3080" max="3081" width="17.28515625" style="40" customWidth="1"/>
    <col min="3082" max="3082" width="12.85546875" style="40" customWidth="1"/>
    <col min="3083" max="3329" width="9.140625" style="40"/>
    <col min="3330" max="3330" width="53" style="40" customWidth="1"/>
    <col min="3331" max="3331" width="9.140625" style="40"/>
    <col min="3332" max="3332" width="12.85546875" style="40" customWidth="1"/>
    <col min="3333" max="3333" width="11.140625" style="40" customWidth="1"/>
    <col min="3334" max="3334" width="12.7109375" style="40" customWidth="1"/>
    <col min="3335" max="3335" width="8.7109375" style="40" customWidth="1"/>
    <col min="3336" max="3337" width="17.28515625" style="40" customWidth="1"/>
    <col min="3338" max="3338" width="12.85546875" style="40" customWidth="1"/>
    <col min="3339" max="3585" width="9.140625" style="40"/>
    <col min="3586" max="3586" width="53" style="40" customWidth="1"/>
    <col min="3587" max="3587" width="9.140625" style="40"/>
    <col min="3588" max="3588" width="12.85546875" style="40" customWidth="1"/>
    <col min="3589" max="3589" width="11.140625" style="40" customWidth="1"/>
    <col min="3590" max="3590" width="12.7109375" style="40" customWidth="1"/>
    <col min="3591" max="3591" width="8.7109375" style="40" customWidth="1"/>
    <col min="3592" max="3593" width="17.28515625" style="40" customWidth="1"/>
    <col min="3594" max="3594" width="12.85546875" style="40" customWidth="1"/>
    <col min="3595" max="3841" width="9.140625" style="40"/>
    <col min="3842" max="3842" width="53" style="40" customWidth="1"/>
    <col min="3843" max="3843" width="9.140625" style="40"/>
    <col min="3844" max="3844" width="12.85546875" style="40" customWidth="1"/>
    <col min="3845" max="3845" width="11.140625" style="40" customWidth="1"/>
    <col min="3846" max="3846" width="12.7109375" style="40" customWidth="1"/>
    <col min="3847" max="3847" width="8.7109375" style="40" customWidth="1"/>
    <col min="3848" max="3849" width="17.28515625" style="40" customWidth="1"/>
    <col min="3850" max="3850" width="12.85546875" style="40" customWidth="1"/>
    <col min="3851" max="4097" width="9.140625" style="40"/>
    <col min="4098" max="4098" width="53" style="40" customWidth="1"/>
    <col min="4099" max="4099" width="9.140625" style="40"/>
    <col min="4100" max="4100" width="12.85546875" style="40" customWidth="1"/>
    <col min="4101" max="4101" width="11.140625" style="40" customWidth="1"/>
    <col min="4102" max="4102" width="12.7109375" style="40" customWidth="1"/>
    <col min="4103" max="4103" width="8.7109375" style="40" customWidth="1"/>
    <col min="4104" max="4105" width="17.28515625" style="40" customWidth="1"/>
    <col min="4106" max="4106" width="12.85546875" style="40" customWidth="1"/>
    <col min="4107" max="4353" width="9.140625" style="40"/>
    <col min="4354" max="4354" width="53" style="40" customWidth="1"/>
    <col min="4355" max="4355" width="9.140625" style="40"/>
    <col min="4356" max="4356" width="12.85546875" style="40" customWidth="1"/>
    <col min="4357" max="4357" width="11.140625" style="40" customWidth="1"/>
    <col min="4358" max="4358" width="12.7109375" style="40" customWidth="1"/>
    <col min="4359" max="4359" width="8.7109375" style="40" customWidth="1"/>
    <col min="4360" max="4361" width="17.28515625" style="40" customWidth="1"/>
    <col min="4362" max="4362" width="12.85546875" style="40" customWidth="1"/>
    <col min="4363" max="4609" width="9.140625" style="40"/>
    <col min="4610" max="4610" width="53" style="40" customWidth="1"/>
    <col min="4611" max="4611" width="9.140625" style="40"/>
    <col min="4612" max="4612" width="12.85546875" style="40" customWidth="1"/>
    <col min="4613" max="4613" width="11.140625" style="40" customWidth="1"/>
    <col min="4614" max="4614" width="12.7109375" style="40" customWidth="1"/>
    <col min="4615" max="4615" width="8.7109375" style="40" customWidth="1"/>
    <col min="4616" max="4617" width="17.28515625" style="40" customWidth="1"/>
    <col min="4618" max="4618" width="12.85546875" style="40" customWidth="1"/>
    <col min="4619" max="4865" width="9.140625" style="40"/>
    <col min="4866" max="4866" width="53" style="40" customWidth="1"/>
    <col min="4867" max="4867" width="9.140625" style="40"/>
    <col min="4868" max="4868" width="12.85546875" style="40" customWidth="1"/>
    <col min="4869" max="4869" width="11.140625" style="40" customWidth="1"/>
    <col min="4870" max="4870" width="12.7109375" style="40" customWidth="1"/>
    <col min="4871" max="4871" width="8.7109375" style="40" customWidth="1"/>
    <col min="4872" max="4873" width="17.28515625" style="40" customWidth="1"/>
    <col min="4874" max="4874" width="12.85546875" style="40" customWidth="1"/>
    <col min="4875" max="5121" width="9.140625" style="40"/>
    <col min="5122" max="5122" width="53" style="40" customWidth="1"/>
    <col min="5123" max="5123" width="9.140625" style="40"/>
    <col min="5124" max="5124" width="12.85546875" style="40" customWidth="1"/>
    <col min="5125" max="5125" width="11.140625" style="40" customWidth="1"/>
    <col min="5126" max="5126" width="12.7109375" style="40" customWidth="1"/>
    <col min="5127" max="5127" width="8.7109375" style="40" customWidth="1"/>
    <col min="5128" max="5129" width="17.28515625" style="40" customWidth="1"/>
    <col min="5130" max="5130" width="12.85546875" style="40" customWidth="1"/>
    <col min="5131" max="5377" width="9.140625" style="40"/>
    <col min="5378" max="5378" width="53" style="40" customWidth="1"/>
    <col min="5379" max="5379" width="9.140625" style="40"/>
    <col min="5380" max="5380" width="12.85546875" style="40" customWidth="1"/>
    <col min="5381" max="5381" width="11.140625" style="40" customWidth="1"/>
    <col min="5382" max="5382" width="12.7109375" style="40" customWidth="1"/>
    <col min="5383" max="5383" width="8.7109375" style="40" customWidth="1"/>
    <col min="5384" max="5385" width="17.28515625" style="40" customWidth="1"/>
    <col min="5386" max="5386" width="12.85546875" style="40" customWidth="1"/>
    <col min="5387" max="5633" width="9.140625" style="40"/>
    <col min="5634" max="5634" width="53" style="40" customWidth="1"/>
    <col min="5635" max="5635" width="9.140625" style="40"/>
    <col min="5636" max="5636" width="12.85546875" style="40" customWidth="1"/>
    <col min="5637" max="5637" width="11.140625" style="40" customWidth="1"/>
    <col min="5638" max="5638" width="12.7109375" style="40" customWidth="1"/>
    <col min="5639" max="5639" width="8.7109375" style="40" customWidth="1"/>
    <col min="5640" max="5641" width="17.28515625" style="40" customWidth="1"/>
    <col min="5642" max="5642" width="12.85546875" style="40" customWidth="1"/>
    <col min="5643" max="5889" width="9.140625" style="40"/>
    <col min="5890" max="5890" width="53" style="40" customWidth="1"/>
    <col min="5891" max="5891" width="9.140625" style="40"/>
    <col min="5892" max="5892" width="12.85546875" style="40" customWidth="1"/>
    <col min="5893" max="5893" width="11.140625" style="40" customWidth="1"/>
    <col min="5894" max="5894" width="12.7109375" style="40" customWidth="1"/>
    <col min="5895" max="5895" width="8.7109375" style="40" customWidth="1"/>
    <col min="5896" max="5897" width="17.28515625" style="40" customWidth="1"/>
    <col min="5898" max="5898" width="12.85546875" style="40" customWidth="1"/>
    <col min="5899" max="6145" width="9.140625" style="40"/>
    <col min="6146" max="6146" width="53" style="40" customWidth="1"/>
    <col min="6147" max="6147" width="9.140625" style="40"/>
    <col min="6148" max="6148" width="12.85546875" style="40" customWidth="1"/>
    <col min="6149" max="6149" width="11.140625" style="40" customWidth="1"/>
    <col min="6150" max="6150" width="12.7109375" style="40" customWidth="1"/>
    <col min="6151" max="6151" width="8.7109375" style="40" customWidth="1"/>
    <col min="6152" max="6153" width="17.28515625" style="40" customWidth="1"/>
    <col min="6154" max="6154" width="12.85546875" style="40" customWidth="1"/>
    <col min="6155" max="6401" width="9.140625" style="40"/>
    <col min="6402" max="6402" width="53" style="40" customWidth="1"/>
    <col min="6403" max="6403" width="9.140625" style="40"/>
    <col min="6404" max="6404" width="12.85546875" style="40" customWidth="1"/>
    <col min="6405" max="6405" width="11.140625" style="40" customWidth="1"/>
    <col min="6406" max="6406" width="12.7109375" style="40" customWidth="1"/>
    <col min="6407" max="6407" width="8.7109375" style="40" customWidth="1"/>
    <col min="6408" max="6409" width="17.28515625" style="40" customWidth="1"/>
    <col min="6410" max="6410" width="12.85546875" style="40" customWidth="1"/>
    <col min="6411" max="6657" width="9.140625" style="40"/>
    <col min="6658" max="6658" width="53" style="40" customWidth="1"/>
    <col min="6659" max="6659" width="9.140625" style="40"/>
    <col min="6660" max="6660" width="12.85546875" style="40" customWidth="1"/>
    <col min="6661" max="6661" width="11.140625" style="40" customWidth="1"/>
    <col min="6662" max="6662" width="12.7109375" style="40" customWidth="1"/>
    <col min="6663" max="6663" width="8.7109375" style="40" customWidth="1"/>
    <col min="6664" max="6665" width="17.28515625" style="40" customWidth="1"/>
    <col min="6666" max="6666" width="12.85546875" style="40" customWidth="1"/>
    <col min="6667" max="6913" width="9.140625" style="40"/>
    <col min="6914" max="6914" width="53" style="40" customWidth="1"/>
    <col min="6915" max="6915" width="9.140625" style="40"/>
    <col min="6916" max="6916" width="12.85546875" style="40" customWidth="1"/>
    <col min="6917" max="6917" width="11.140625" style="40" customWidth="1"/>
    <col min="6918" max="6918" width="12.7109375" style="40" customWidth="1"/>
    <col min="6919" max="6919" width="8.7109375" style="40" customWidth="1"/>
    <col min="6920" max="6921" width="17.28515625" style="40" customWidth="1"/>
    <col min="6922" max="6922" width="12.85546875" style="40" customWidth="1"/>
    <col min="6923" max="7169" width="9.140625" style="40"/>
    <col min="7170" max="7170" width="53" style="40" customWidth="1"/>
    <col min="7171" max="7171" width="9.140625" style="40"/>
    <col min="7172" max="7172" width="12.85546875" style="40" customWidth="1"/>
    <col min="7173" max="7173" width="11.140625" style="40" customWidth="1"/>
    <col min="7174" max="7174" width="12.7109375" style="40" customWidth="1"/>
    <col min="7175" max="7175" width="8.7109375" style="40" customWidth="1"/>
    <col min="7176" max="7177" width="17.28515625" style="40" customWidth="1"/>
    <col min="7178" max="7178" width="12.85546875" style="40" customWidth="1"/>
    <col min="7179" max="7425" width="9.140625" style="40"/>
    <col min="7426" max="7426" width="53" style="40" customWidth="1"/>
    <col min="7427" max="7427" width="9.140625" style="40"/>
    <col min="7428" max="7428" width="12.85546875" style="40" customWidth="1"/>
    <col min="7429" max="7429" width="11.140625" style="40" customWidth="1"/>
    <col min="7430" max="7430" width="12.7109375" style="40" customWidth="1"/>
    <col min="7431" max="7431" width="8.7109375" style="40" customWidth="1"/>
    <col min="7432" max="7433" width="17.28515625" style="40" customWidth="1"/>
    <col min="7434" max="7434" width="12.85546875" style="40" customWidth="1"/>
    <col min="7435" max="7681" width="9.140625" style="40"/>
    <col min="7682" max="7682" width="53" style="40" customWidth="1"/>
    <col min="7683" max="7683" width="9.140625" style="40"/>
    <col min="7684" max="7684" width="12.85546875" style="40" customWidth="1"/>
    <col min="7685" max="7685" width="11.140625" style="40" customWidth="1"/>
    <col min="7686" max="7686" width="12.7109375" style="40" customWidth="1"/>
    <col min="7687" max="7687" width="8.7109375" style="40" customWidth="1"/>
    <col min="7688" max="7689" width="17.28515625" style="40" customWidth="1"/>
    <col min="7690" max="7690" width="12.85546875" style="40" customWidth="1"/>
    <col min="7691" max="7937" width="9.140625" style="40"/>
    <col min="7938" max="7938" width="53" style="40" customWidth="1"/>
    <col min="7939" max="7939" width="9.140625" style="40"/>
    <col min="7940" max="7940" width="12.85546875" style="40" customWidth="1"/>
    <col min="7941" max="7941" width="11.140625" style="40" customWidth="1"/>
    <col min="7942" max="7942" width="12.7109375" style="40" customWidth="1"/>
    <col min="7943" max="7943" width="8.7109375" style="40" customWidth="1"/>
    <col min="7944" max="7945" width="17.28515625" style="40" customWidth="1"/>
    <col min="7946" max="7946" width="12.85546875" style="40" customWidth="1"/>
    <col min="7947" max="8193" width="9.140625" style="40"/>
    <col min="8194" max="8194" width="53" style="40" customWidth="1"/>
    <col min="8195" max="8195" width="9.140625" style="40"/>
    <col min="8196" max="8196" width="12.85546875" style="40" customWidth="1"/>
    <col min="8197" max="8197" width="11.140625" style="40" customWidth="1"/>
    <col min="8198" max="8198" width="12.7109375" style="40" customWidth="1"/>
    <col min="8199" max="8199" width="8.7109375" style="40" customWidth="1"/>
    <col min="8200" max="8201" width="17.28515625" style="40" customWidth="1"/>
    <col min="8202" max="8202" width="12.85546875" style="40" customWidth="1"/>
    <col min="8203" max="8449" width="9.140625" style="40"/>
    <col min="8450" max="8450" width="53" style="40" customWidth="1"/>
    <col min="8451" max="8451" width="9.140625" style="40"/>
    <col min="8452" max="8452" width="12.85546875" style="40" customWidth="1"/>
    <col min="8453" max="8453" width="11.140625" style="40" customWidth="1"/>
    <col min="8454" max="8454" width="12.7109375" style="40" customWidth="1"/>
    <col min="8455" max="8455" width="8.7109375" style="40" customWidth="1"/>
    <col min="8456" max="8457" width="17.28515625" style="40" customWidth="1"/>
    <col min="8458" max="8458" width="12.85546875" style="40" customWidth="1"/>
    <col min="8459" max="8705" width="9.140625" style="40"/>
    <col min="8706" max="8706" width="53" style="40" customWidth="1"/>
    <col min="8707" max="8707" width="9.140625" style="40"/>
    <col min="8708" max="8708" width="12.85546875" style="40" customWidth="1"/>
    <col min="8709" max="8709" width="11.140625" style="40" customWidth="1"/>
    <col min="8710" max="8710" width="12.7109375" style="40" customWidth="1"/>
    <col min="8711" max="8711" width="8.7109375" style="40" customWidth="1"/>
    <col min="8712" max="8713" width="17.28515625" style="40" customWidth="1"/>
    <col min="8714" max="8714" width="12.85546875" style="40" customWidth="1"/>
    <col min="8715" max="8961" width="9.140625" style="40"/>
    <col min="8962" max="8962" width="53" style="40" customWidth="1"/>
    <col min="8963" max="8963" width="9.140625" style="40"/>
    <col min="8964" max="8964" width="12.85546875" style="40" customWidth="1"/>
    <col min="8965" max="8965" width="11.140625" style="40" customWidth="1"/>
    <col min="8966" max="8966" width="12.7109375" style="40" customWidth="1"/>
    <col min="8967" max="8967" width="8.7109375" style="40" customWidth="1"/>
    <col min="8968" max="8969" width="17.28515625" style="40" customWidth="1"/>
    <col min="8970" max="8970" width="12.85546875" style="40" customWidth="1"/>
    <col min="8971" max="9217" width="9.140625" style="40"/>
    <col min="9218" max="9218" width="53" style="40" customWidth="1"/>
    <col min="9219" max="9219" width="9.140625" style="40"/>
    <col min="9220" max="9220" width="12.85546875" style="40" customWidth="1"/>
    <col min="9221" max="9221" width="11.140625" style="40" customWidth="1"/>
    <col min="9222" max="9222" width="12.7109375" style="40" customWidth="1"/>
    <col min="9223" max="9223" width="8.7109375" style="40" customWidth="1"/>
    <col min="9224" max="9225" width="17.28515625" style="40" customWidth="1"/>
    <col min="9226" max="9226" width="12.85546875" style="40" customWidth="1"/>
    <col min="9227" max="9473" width="9.140625" style="40"/>
    <col min="9474" max="9474" width="53" style="40" customWidth="1"/>
    <col min="9475" max="9475" width="9.140625" style="40"/>
    <col min="9476" max="9476" width="12.85546875" style="40" customWidth="1"/>
    <col min="9477" max="9477" width="11.140625" style="40" customWidth="1"/>
    <col min="9478" max="9478" width="12.7109375" style="40" customWidth="1"/>
    <col min="9479" max="9479" width="8.7109375" style="40" customWidth="1"/>
    <col min="9480" max="9481" width="17.28515625" style="40" customWidth="1"/>
    <col min="9482" max="9482" width="12.85546875" style="40" customWidth="1"/>
    <col min="9483" max="9729" width="9.140625" style="40"/>
    <col min="9730" max="9730" width="53" style="40" customWidth="1"/>
    <col min="9731" max="9731" width="9.140625" style="40"/>
    <col min="9732" max="9732" width="12.85546875" style="40" customWidth="1"/>
    <col min="9733" max="9733" width="11.140625" style="40" customWidth="1"/>
    <col min="9734" max="9734" width="12.7109375" style="40" customWidth="1"/>
    <col min="9735" max="9735" width="8.7109375" style="40" customWidth="1"/>
    <col min="9736" max="9737" width="17.28515625" style="40" customWidth="1"/>
    <col min="9738" max="9738" width="12.85546875" style="40" customWidth="1"/>
    <col min="9739" max="9985" width="9.140625" style="40"/>
    <col min="9986" max="9986" width="53" style="40" customWidth="1"/>
    <col min="9987" max="9987" width="9.140625" style="40"/>
    <col min="9988" max="9988" width="12.85546875" style="40" customWidth="1"/>
    <col min="9989" max="9989" width="11.140625" style="40" customWidth="1"/>
    <col min="9990" max="9990" width="12.7109375" style="40" customWidth="1"/>
    <col min="9991" max="9991" width="8.7109375" style="40" customWidth="1"/>
    <col min="9992" max="9993" width="17.28515625" style="40" customWidth="1"/>
    <col min="9994" max="9994" width="12.85546875" style="40" customWidth="1"/>
    <col min="9995" max="10241" width="9.140625" style="40"/>
    <col min="10242" max="10242" width="53" style="40" customWidth="1"/>
    <col min="10243" max="10243" width="9.140625" style="40"/>
    <col min="10244" max="10244" width="12.85546875" style="40" customWidth="1"/>
    <col min="10245" max="10245" width="11.140625" style="40" customWidth="1"/>
    <col min="10246" max="10246" width="12.7109375" style="40" customWidth="1"/>
    <col min="10247" max="10247" width="8.7109375" style="40" customWidth="1"/>
    <col min="10248" max="10249" width="17.28515625" style="40" customWidth="1"/>
    <col min="10250" max="10250" width="12.85546875" style="40" customWidth="1"/>
    <col min="10251" max="10497" width="9.140625" style="40"/>
    <col min="10498" max="10498" width="53" style="40" customWidth="1"/>
    <col min="10499" max="10499" width="9.140625" style="40"/>
    <col min="10500" max="10500" width="12.85546875" style="40" customWidth="1"/>
    <col min="10501" max="10501" width="11.140625" style="40" customWidth="1"/>
    <col min="10502" max="10502" width="12.7109375" style="40" customWidth="1"/>
    <col min="10503" max="10503" width="8.7109375" style="40" customWidth="1"/>
    <col min="10504" max="10505" width="17.28515625" style="40" customWidth="1"/>
    <col min="10506" max="10506" width="12.85546875" style="40" customWidth="1"/>
    <col min="10507" max="10753" width="9.140625" style="40"/>
    <col min="10754" max="10754" width="53" style="40" customWidth="1"/>
    <col min="10755" max="10755" width="9.140625" style="40"/>
    <col min="10756" max="10756" width="12.85546875" style="40" customWidth="1"/>
    <col min="10757" max="10757" width="11.140625" style="40" customWidth="1"/>
    <col min="10758" max="10758" width="12.7109375" style="40" customWidth="1"/>
    <col min="10759" max="10759" width="8.7109375" style="40" customWidth="1"/>
    <col min="10760" max="10761" width="17.28515625" style="40" customWidth="1"/>
    <col min="10762" max="10762" width="12.85546875" style="40" customWidth="1"/>
    <col min="10763" max="11009" width="9.140625" style="40"/>
    <col min="11010" max="11010" width="53" style="40" customWidth="1"/>
    <col min="11011" max="11011" width="9.140625" style="40"/>
    <col min="11012" max="11012" width="12.85546875" style="40" customWidth="1"/>
    <col min="11013" max="11013" width="11.140625" style="40" customWidth="1"/>
    <col min="11014" max="11014" width="12.7109375" style="40" customWidth="1"/>
    <col min="11015" max="11015" width="8.7109375" style="40" customWidth="1"/>
    <col min="11016" max="11017" width="17.28515625" style="40" customWidth="1"/>
    <col min="11018" max="11018" width="12.85546875" style="40" customWidth="1"/>
    <col min="11019" max="11265" width="9.140625" style="40"/>
    <col min="11266" max="11266" width="53" style="40" customWidth="1"/>
    <col min="11267" max="11267" width="9.140625" style="40"/>
    <col min="11268" max="11268" width="12.85546875" style="40" customWidth="1"/>
    <col min="11269" max="11269" width="11.140625" style="40" customWidth="1"/>
    <col min="11270" max="11270" width="12.7109375" style="40" customWidth="1"/>
    <col min="11271" max="11271" width="8.7109375" style="40" customWidth="1"/>
    <col min="11272" max="11273" width="17.28515625" style="40" customWidth="1"/>
    <col min="11274" max="11274" width="12.85546875" style="40" customWidth="1"/>
    <col min="11275" max="11521" width="9.140625" style="40"/>
    <col min="11522" max="11522" width="53" style="40" customWidth="1"/>
    <col min="11523" max="11523" width="9.140625" style="40"/>
    <col min="11524" max="11524" width="12.85546875" style="40" customWidth="1"/>
    <col min="11525" max="11525" width="11.140625" style="40" customWidth="1"/>
    <col min="11526" max="11526" width="12.7109375" style="40" customWidth="1"/>
    <col min="11527" max="11527" width="8.7109375" style="40" customWidth="1"/>
    <col min="11528" max="11529" width="17.28515625" style="40" customWidth="1"/>
    <col min="11530" max="11530" width="12.85546875" style="40" customWidth="1"/>
    <col min="11531" max="11777" width="9.140625" style="40"/>
    <col min="11778" max="11778" width="53" style="40" customWidth="1"/>
    <col min="11779" max="11779" width="9.140625" style="40"/>
    <col min="11780" max="11780" width="12.85546875" style="40" customWidth="1"/>
    <col min="11781" max="11781" width="11.140625" style="40" customWidth="1"/>
    <col min="11782" max="11782" width="12.7109375" style="40" customWidth="1"/>
    <col min="11783" max="11783" width="8.7109375" style="40" customWidth="1"/>
    <col min="11784" max="11785" width="17.28515625" style="40" customWidth="1"/>
    <col min="11786" max="11786" width="12.85546875" style="40" customWidth="1"/>
    <col min="11787" max="12033" width="9.140625" style="40"/>
    <col min="12034" max="12034" width="53" style="40" customWidth="1"/>
    <col min="12035" max="12035" width="9.140625" style="40"/>
    <col min="12036" max="12036" width="12.85546875" style="40" customWidth="1"/>
    <col min="12037" max="12037" width="11.140625" style="40" customWidth="1"/>
    <col min="12038" max="12038" width="12.7109375" style="40" customWidth="1"/>
    <col min="12039" max="12039" width="8.7109375" style="40" customWidth="1"/>
    <col min="12040" max="12041" width="17.28515625" style="40" customWidth="1"/>
    <col min="12042" max="12042" width="12.85546875" style="40" customWidth="1"/>
    <col min="12043" max="12289" width="9.140625" style="40"/>
    <col min="12290" max="12290" width="53" style="40" customWidth="1"/>
    <col min="12291" max="12291" width="9.140625" style="40"/>
    <col min="12292" max="12292" width="12.85546875" style="40" customWidth="1"/>
    <col min="12293" max="12293" width="11.140625" style="40" customWidth="1"/>
    <col min="12294" max="12294" width="12.7109375" style="40" customWidth="1"/>
    <col min="12295" max="12295" width="8.7109375" style="40" customWidth="1"/>
    <col min="12296" max="12297" width="17.28515625" style="40" customWidth="1"/>
    <col min="12298" max="12298" width="12.85546875" style="40" customWidth="1"/>
    <col min="12299" max="12545" width="9.140625" style="40"/>
    <col min="12546" max="12546" width="53" style="40" customWidth="1"/>
    <col min="12547" max="12547" width="9.140625" style="40"/>
    <col min="12548" max="12548" width="12.85546875" style="40" customWidth="1"/>
    <col min="12549" max="12549" width="11.140625" style="40" customWidth="1"/>
    <col min="12550" max="12550" width="12.7109375" style="40" customWidth="1"/>
    <col min="12551" max="12551" width="8.7109375" style="40" customWidth="1"/>
    <col min="12552" max="12553" width="17.28515625" style="40" customWidth="1"/>
    <col min="12554" max="12554" width="12.85546875" style="40" customWidth="1"/>
    <col min="12555" max="12801" width="9.140625" style="40"/>
    <col min="12802" max="12802" width="53" style="40" customWidth="1"/>
    <col min="12803" max="12803" width="9.140625" style="40"/>
    <col min="12804" max="12804" width="12.85546875" style="40" customWidth="1"/>
    <col min="12805" max="12805" width="11.140625" style="40" customWidth="1"/>
    <col min="12806" max="12806" width="12.7109375" style="40" customWidth="1"/>
    <col min="12807" max="12807" width="8.7109375" style="40" customWidth="1"/>
    <col min="12808" max="12809" width="17.28515625" style="40" customWidth="1"/>
    <col min="12810" max="12810" width="12.85546875" style="40" customWidth="1"/>
    <col min="12811" max="13057" width="9.140625" style="40"/>
    <col min="13058" max="13058" width="53" style="40" customWidth="1"/>
    <col min="13059" max="13059" width="9.140625" style="40"/>
    <col min="13060" max="13060" width="12.85546875" style="40" customWidth="1"/>
    <col min="13061" max="13061" width="11.140625" style="40" customWidth="1"/>
    <col min="13062" max="13062" width="12.7109375" style="40" customWidth="1"/>
    <col min="13063" max="13063" width="8.7109375" style="40" customWidth="1"/>
    <col min="13064" max="13065" width="17.28515625" style="40" customWidth="1"/>
    <col min="13066" max="13066" width="12.85546875" style="40" customWidth="1"/>
    <col min="13067" max="13313" width="9.140625" style="40"/>
    <col min="13314" max="13314" width="53" style="40" customWidth="1"/>
    <col min="13315" max="13315" width="9.140625" style="40"/>
    <col min="13316" max="13316" width="12.85546875" style="40" customWidth="1"/>
    <col min="13317" max="13317" width="11.140625" style="40" customWidth="1"/>
    <col min="13318" max="13318" width="12.7109375" style="40" customWidth="1"/>
    <col min="13319" max="13319" width="8.7109375" style="40" customWidth="1"/>
    <col min="13320" max="13321" width="17.28515625" style="40" customWidth="1"/>
    <col min="13322" max="13322" width="12.85546875" style="40" customWidth="1"/>
    <col min="13323" max="13569" width="9.140625" style="40"/>
    <col min="13570" max="13570" width="53" style="40" customWidth="1"/>
    <col min="13571" max="13571" width="9.140625" style="40"/>
    <col min="13572" max="13572" width="12.85546875" style="40" customWidth="1"/>
    <col min="13573" max="13573" width="11.140625" style="40" customWidth="1"/>
    <col min="13574" max="13574" width="12.7109375" style="40" customWidth="1"/>
    <col min="13575" max="13575" width="8.7109375" style="40" customWidth="1"/>
    <col min="13576" max="13577" width="17.28515625" style="40" customWidth="1"/>
    <col min="13578" max="13578" width="12.85546875" style="40" customWidth="1"/>
    <col min="13579" max="13825" width="9.140625" style="40"/>
    <col min="13826" max="13826" width="53" style="40" customWidth="1"/>
    <col min="13827" max="13827" width="9.140625" style="40"/>
    <col min="13828" max="13828" width="12.85546875" style="40" customWidth="1"/>
    <col min="13829" max="13829" width="11.140625" style="40" customWidth="1"/>
    <col min="13830" max="13830" width="12.7109375" style="40" customWidth="1"/>
    <col min="13831" max="13831" width="8.7109375" style="40" customWidth="1"/>
    <col min="13832" max="13833" width="17.28515625" style="40" customWidth="1"/>
    <col min="13834" max="13834" width="12.85546875" style="40" customWidth="1"/>
    <col min="13835" max="14081" width="9.140625" style="40"/>
    <col min="14082" max="14082" width="53" style="40" customWidth="1"/>
    <col min="14083" max="14083" width="9.140625" style="40"/>
    <col min="14084" max="14084" width="12.85546875" style="40" customWidth="1"/>
    <col min="14085" max="14085" width="11.140625" style="40" customWidth="1"/>
    <col min="14086" max="14086" width="12.7109375" style="40" customWidth="1"/>
    <col min="14087" max="14087" width="8.7109375" style="40" customWidth="1"/>
    <col min="14088" max="14089" width="17.28515625" style="40" customWidth="1"/>
    <col min="14090" max="14090" width="12.85546875" style="40" customWidth="1"/>
    <col min="14091" max="14337" width="9.140625" style="40"/>
    <col min="14338" max="14338" width="53" style="40" customWidth="1"/>
    <col min="14339" max="14339" width="9.140625" style="40"/>
    <col min="14340" max="14340" width="12.85546875" style="40" customWidth="1"/>
    <col min="14341" max="14341" width="11.140625" style="40" customWidth="1"/>
    <col min="14342" max="14342" width="12.7109375" style="40" customWidth="1"/>
    <col min="14343" max="14343" width="8.7109375" style="40" customWidth="1"/>
    <col min="14344" max="14345" width="17.28515625" style="40" customWidth="1"/>
    <col min="14346" max="14346" width="12.85546875" style="40" customWidth="1"/>
    <col min="14347" max="14593" width="9.140625" style="40"/>
    <col min="14594" max="14594" width="53" style="40" customWidth="1"/>
    <col min="14595" max="14595" width="9.140625" style="40"/>
    <col min="14596" max="14596" width="12.85546875" style="40" customWidth="1"/>
    <col min="14597" max="14597" width="11.140625" style="40" customWidth="1"/>
    <col min="14598" max="14598" width="12.7109375" style="40" customWidth="1"/>
    <col min="14599" max="14599" width="8.7109375" style="40" customWidth="1"/>
    <col min="14600" max="14601" width="17.28515625" style="40" customWidth="1"/>
    <col min="14602" max="14602" width="12.85546875" style="40" customWidth="1"/>
    <col min="14603" max="14849" width="9.140625" style="40"/>
    <col min="14850" max="14850" width="53" style="40" customWidth="1"/>
    <col min="14851" max="14851" width="9.140625" style="40"/>
    <col min="14852" max="14852" width="12.85546875" style="40" customWidth="1"/>
    <col min="14853" max="14853" width="11.140625" style="40" customWidth="1"/>
    <col min="14854" max="14854" width="12.7109375" style="40" customWidth="1"/>
    <col min="14855" max="14855" width="8.7109375" style="40" customWidth="1"/>
    <col min="14856" max="14857" width="17.28515625" style="40" customWidth="1"/>
    <col min="14858" max="14858" width="12.85546875" style="40" customWidth="1"/>
    <col min="14859" max="15105" width="9.140625" style="40"/>
    <col min="15106" max="15106" width="53" style="40" customWidth="1"/>
    <col min="15107" max="15107" width="9.140625" style="40"/>
    <col min="15108" max="15108" width="12.85546875" style="40" customWidth="1"/>
    <col min="15109" max="15109" width="11.140625" style="40" customWidth="1"/>
    <col min="15110" max="15110" width="12.7109375" style="40" customWidth="1"/>
    <col min="15111" max="15111" width="8.7109375" style="40" customWidth="1"/>
    <col min="15112" max="15113" width="17.28515625" style="40" customWidth="1"/>
    <col min="15114" max="15114" width="12.85546875" style="40" customWidth="1"/>
    <col min="15115" max="15361" width="9.140625" style="40"/>
    <col min="15362" max="15362" width="53" style="40" customWidth="1"/>
    <col min="15363" max="15363" width="9.140625" style="40"/>
    <col min="15364" max="15364" width="12.85546875" style="40" customWidth="1"/>
    <col min="15365" max="15365" width="11.140625" style="40" customWidth="1"/>
    <col min="15366" max="15366" width="12.7109375" style="40" customWidth="1"/>
    <col min="15367" max="15367" width="8.7109375" style="40" customWidth="1"/>
    <col min="15368" max="15369" width="17.28515625" style="40" customWidth="1"/>
    <col min="15370" max="15370" width="12.85546875" style="40" customWidth="1"/>
    <col min="15371" max="15617" width="9.140625" style="40"/>
    <col min="15618" max="15618" width="53" style="40" customWidth="1"/>
    <col min="15619" max="15619" width="9.140625" style="40"/>
    <col min="15620" max="15620" width="12.85546875" style="40" customWidth="1"/>
    <col min="15621" max="15621" width="11.140625" style="40" customWidth="1"/>
    <col min="15622" max="15622" width="12.7109375" style="40" customWidth="1"/>
    <col min="15623" max="15623" width="8.7109375" style="40" customWidth="1"/>
    <col min="15624" max="15625" width="17.28515625" style="40" customWidth="1"/>
    <col min="15626" max="15626" width="12.85546875" style="40" customWidth="1"/>
    <col min="15627" max="15873" width="9.140625" style="40"/>
    <col min="15874" max="15874" width="53" style="40" customWidth="1"/>
    <col min="15875" max="15875" width="9.140625" style="40"/>
    <col min="15876" max="15876" width="12.85546875" style="40" customWidth="1"/>
    <col min="15877" max="15877" width="11.140625" style="40" customWidth="1"/>
    <col min="15878" max="15878" width="12.7109375" style="40" customWidth="1"/>
    <col min="15879" max="15879" width="8.7109375" style="40" customWidth="1"/>
    <col min="15880" max="15881" width="17.28515625" style="40" customWidth="1"/>
    <col min="15882" max="15882" width="12.85546875" style="40" customWidth="1"/>
    <col min="15883" max="16129" width="9.140625" style="40"/>
    <col min="16130" max="16130" width="53" style="40" customWidth="1"/>
    <col min="16131" max="16131" width="9.140625" style="40"/>
    <col min="16132" max="16132" width="12.85546875" style="40" customWidth="1"/>
    <col min="16133" max="16133" width="11.140625" style="40" customWidth="1"/>
    <col min="16134" max="16134" width="12.7109375" style="40" customWidth="1"/>
    <col min="16135" max="16135" width="8.7109375" style="40" customWidth="1"/>
    <col min="16136" max="16137" width="17.28515625" style="40" customWidth="1"/>
    <col min="16138" max="16138" width="12.85546875" style="40" customWidth="1"/>
    <col min="16139" max="16384" width="9.140625" style="40"/>
  </cols>
  <sheetData>
    <row r="1" spans="1:14" x14ac:dyDescent="0.3">
      <c r="A1" s="142"/>
      <c r="B1" s="142"/>
      <c r="C1" s="142"/>
      <c r="D1" s="142"/>
      <c r="E1" s="142"/>
      <c r="F1" s="142"/>
    </row>
    <row r="2" spans="1:14" x14ac:dyDescent="0.3">
      <c r="A2" s="143" t="s">
        <v>93</v>
      </c>
      <c r="B2" s="143"/>
      <c r="C2" s="143"/>
      <c r="D2" s="143"/>
      <c r="E2" s="143"/>
      <c r="F2" s="143"/>
    </row>
    <row r="4" spans="1:14" s="50" customFormat="1" ht="14.25" customHeight="1" x14ac:dyDescent="0.25">
      <c r="A4" s="136" t="s">
        <v>1</v>
      </c>
      <c r="B4" s="119" t="s">
        <v>64</v>
      </c>
      <c r="C4" s="144" t="s">
        <v>65</v>
      </c>
      <c r="D4" s="144"/>
      <c r="E4" s="144"/>
      <c r="F4" s="144"/>
      <c r="L4" s="51"/>
    </row>
    <row r="5" spans="1:14" s="52" customFormat="1" ht="13.5" customHeight="1" x14ac:dyDescent="0.25">
      <c r="A5" s="136"/>
      <c r="B5" s="120"/>
      <c r="C5" s="137" t="s">
        <v>55</v>
      </c>
      <c r="D5" s="137" t="s">
        <v>56</v>
      </c>
      <c r="E5" s="138" t="s">
        <v>57</v>
      </c>
      <c r="F5" s="137" t="s">
        <v>58</v>
      </c>
    </row>
    <row r="6" spans="1:14" s="52" customFormat="1" ht="13.5" x14ac:dyDescent="0.25">
      <c r="A6" s="136"/>
      <c r="B6" s="121"/>
      <c r="C6" s="137"/>
      <c r="D6" s="137"/>
      <c r="E6" s="138"/>
      <c r="F6" s="137"/>
    </row>
    <row r="7" spans="1:14" s="50" customFormat="1" ht="14.25" x14ac:dyDescent="0.25">
      <c r="A7" s="108" t="s">
        <v>94</v>
      </c>
      <c r="B7" s="109"/>
      <c r="C7" s="109"/>
      <c r="D7" s="109"/>
      <c r="E7" s="109"/>
      <c r="F7" s="110"/>
      <c r="G7" s="52"/>
      <c r="H7" s="53"/>
      <c r="I7" s="53"/>
      <c r="J7" s="53"/>
      <c r="K7" s="51"/>
      <c r="L7" s="51"/>
      <c r="M7" s="51"/>
      <c r="N7" s="51"/>
    </row>
    <row r="8" spans="1:14" s="50" customFormat="1" ht="13.5" x14ac:dyDescent="0.25">
      <c r="A8" s="44">
        <v>1</v>
      </c>
      <c r="B8" s="54" t="s">
        <v>95</v>
      </c>
      <c r="C8" s="44" t="s">
        <v>52</v>
      </c>
      <c r="D8" s="44">
        <v>3</v>
      </c>
      <c r="E8" s="37"/>
      <c r="F8" s="37">
        <v>9000</v>
      </c>
      <c r="G8" s="55"/>
      <c r="H8" s="56"/>
      <c r="I8" s="56"/>
      <c r="J8" s="56"/>
      <c r="K8" s="51"/>
      <c r="L8" s="51"/>
      <c r="M8" s="51"/>
      <c r="N8" s="57"/>
    </row>
    <row r="9" spans="1:14" s="50" customFormat="1" ht="13.5" x14ac:dyDescent="0.25">
      <c r="A9" s="44">
        <v>2</v>
      </c>
      <c r="B9" s="54" t="s">
        <v>96</v>
      </c>
      <c r="C9" s="44" t="s">
        <v>52</v>
      </c>
      <c r="D9" s="44">
        <v>1</v>
      </c>
      <c r="E9" s="37"/>
      <c r="F9" s="37">
        <v>6000</v>
      </c>
      <c r="G9" s="55"/>
      <c r="H9" s="57"/>
      <c r="I9" s="57"/>
      <c r="J9" s="57"/>
      <c r="K9" s="51"/>
      <c r="L9" s="51"/>
      <c r="M9" s="51"/>
      <c r="N9" s="57"/>
    </row>
    <row r="10" spans="1:14" s="50" customFormat="1" ht="13.5" x14ac:dyDescent="0.25">
      <c r="A10" s="44">
        <v>3</v>
      </c>
      <c r="B10" s="54" t="s">
        <v>97</v>
      </c>
      <c r="C10" s="44" t="s">
        <v>52</v>
      </c>
      <c r="D10" s="44">
        <v>1</v>
      </c>
      <c r="E10" s="37"/>
      <c r="F10" s="37">
        <v>15820</v>
      </c>
      <c r="G10" s="55"/>
      <c r="H10" s="57"/>
      <c r="I10" s="57"/>
      <c r="J10" s="57"/>
      <c r="K10" s="51"/>
      <c r="L10" s="51"/>
      <c r="M10" s="51"/>
      <c r="N10" s="57"/>
    </row>
    <row r="11" spans="1:14" s="50" customFormat="1" ht="13.5" x14ac:dyDescent="0.25">
      <c r="A11" s="44">
        <v>4</v>
      </c>
      <c r="B11" s="54" t="s">
        <v>98</v>
      </c>
      <c r="C11" s="44" t="s">
        <v>52</v>
      </c>
      <c r="D11" s="44">
        <v>1</v>
      </c>
      <c r="E11" s="37"/>
      <c r="F11" s="37">
        <v>6000</v>
      </c>
      <c r="G11" s="55"/>
      <c r="H11" s="57"/>
      <c r="I11" s="57"/>
      <c r="J11" s="57"/>
      <c r="K11" s="56"/>
      <c r="L11" s="57"/>
      <c r="M11" s="56"/>
      <c r="N11" s="57"/>
    </row>
    <row r="12" spans="1:14" s="50" customFormat="1" ht="13.5" x14ac:dyDescent="0.25">
      <c r="A12" s="44">
        <v>5</v>
      </c>
      <c r="B12" s="58" t="s">
        <v>99</v>
      </c>
      <c r="C12" s="44" t="s">
        <v>52</v>
      </c>
      <c r="D12" s="44">
        <v>1</v>
      </c>
      <c r="E12" s="37"/>
      <c r="F12" s="37">
        <v>4900</v>
      </c>
      <c r="G12" s="55"/>
      <c r="H12" s="57"/>
      <c r="I12" s="57"/>
      <c r="J12" s="57"/>
      <c r="K12" s="56"/>
      <c r="L12" s="57"/>
      <c r="M12" s="56"/>
      <c r="N12" s="57"/>
    </row>
    <row r="13" spans="1:14" s="50" customFormat="1" ht="13.5" x14ac:dyDescent="0.25">
      <c r="A13" s="44">
        <v>6</v>
      </c>
      <c r="B13" s="58" t="s">
        <v>100</v>
      </c>
      <c r="C13" s="44" t="s">
        <v>52</v>
      </c>
      <c r="D13" s="44">
        <v>1</v>
      </c>
      <c r="E13" s="37"/>
      <c r="F13" s="37">
        <v>31000</v>
      </c>
      <c r="G13" s="55"/>
      <c r="H13" s="57"/>
      <c r="I13" s="57"/>
      <c r="J13" s="57"/>
      <c r="K13" s="56"/>
      <c r="L13" s="57"/>
      <c r="M13" s="56"/>
      <c r="N13" s="57"/>
    </row>
    <row r="14" spans="1:14" s="50" customFormat="1" ht="13.5" x14ac:dyDescent="0.25">
      <c r="A14" s="44">
        <v>7</v>
      </c>
      <c r="B14" s="59" t="s">
        <v>101</v>
      </c>
      <c r="C14" s="60" t="s">
        <v>52</v>
      </c>
      <c r="D14" s="60">
        <v>1</v>
      </c>
      <c r="E14" s="61"/>
      <c r="F14" s="37">
        <v>6000</v>
      </c>
      <c r="G14" s="55"/>
      <c r="H14" s="57"/>
      <c r="I14" s="57"/>
      <c r="J14" s="57"/>
      <c r="K14" s="56"/>
      <c r="L14" s="57"/>
      <c r="M14" s="56"/>
      <c r="N14" s="57"/>
    </row>
    <row r="15" spans="1:14" s="50" customFormat="1" ht="13.5" x14ac:dyDescent="0.25">
      <c r="A15" s="44">
        <v>8</v>
      </c>
      <c r="B15" s="54" t="s">
        <v>102</v>
      </c>
      <c r="C15" s="44" t="s">
        <v>52</v>
      </c>
      <c r="D15" s="44">
        <v>1</v>
      </c>
      <c r="E15" s="37"/>
      <c r="F15" s="37">
        <v>7000</v>
      </c>
      <c r="G15" s="55"/>
      <c r="H15" s="57"/>
      <c r="I15" s="57"/>
      <c r="J15" s="57"/>
      <c r="K15" s="56"/>
      <c r="L15" s="57"/>
      <c r="M15" s="56"/>
      <c r="N15" s="57"/>
    </row>
    <row r="16" spans="1:14" s="50" customFormat="1" ht="13.5" x14ac:dyDescent="0.25">
      <c r="A16" s="44">
        <v>9</v>
      </c>
      <c r="B16" s="54" t="s">
        <v>103</v>
      </c>
      <c r="C16" s="44" t="s">
        <v>52</v>
      </c>
      <c r="D16" s="44">
        <v>1</v>
      </c>
      <c r="E16" s="37"/>
      <c r="F16" s="37">
        <v>6000</v>
      </c>
      <c r="G16" s="55"/>
      <c r="H16" s="57"/>
      <c r="I16" s="57"/>
      <c r="J16" s="57"/>
      <c r="K16" s="56"/>
      <c r="L16" s="57"/>
      <c r="M16" s="56"/>
      <c r="N16" s="57"/>
    </row>
    <row r="17" spans="1:14" s="50" customFormat="1" ht="13.5" x14ac:dyDescent="0.25">
      <c r="A17" s="44">
        <v>10</v>
      </c>
      <c r="B17" s="62" t="s">
        <v>104</v>
      </c>
      <c r="C17" s="44" t="s">
        <v>52</v>
      </c>
      <c r="D17" s="44">
        <v>1</v>
      </c>
      <c r="E17" s="37"/>
      <c r="F17" s="37">
        <v>6000</v>
      </c>
      <c r="G17" s="55"/>
      <c r="H17" s="57"/>
      <c r="I17" s="57"/>
      <c r="J17" s="57"/>
      <c r="K17" s="56"/>
      <c r="L17" s="57"/>
      <c r="M17" s="56"/>
      <c r="N17" s="57"/>
    </row>
    <row r="18" spans="1:14" s="50" customFormat="1" ht="14.25" x14ac:dyDescent="0.25">
      <c r="A18" s="44">
        <v>11</v>
      </c>
      <c r="B18" s="54" t="s">
        <v>105</v>
      </c>
      <c r="C18" s="44" t="s">
        <v>52</v>
      </c>
      <c r="D18" s="44">
        <v>1</v>
      </c>
      <c r="E18" s="37"/>
      <c r="F18" s="37">
        <v>11000</v>
      </c>
      <c r="G18" s="55"/>
      <c r="H18" s="63"/>
      <c r="I18" s="63"/>
      <c r="J18" s="57"/>
      <c r="K18" s="56"/>
      <c r="L18" s="57"/>
      <c r="M18" s="56"/>
      <c r="N18" s="57"/>
    </row>
    <row r="19" spans="1:14" s="65" customFormat="1" ht="27" x14ac:dyDescent="0.25">
      <c r="A19" s="44">
        <v>12</v>
      </c>
      <c r="B19" s="64" t="s">
        <v>106</v>
      </c>
      <c r="C19" s="36" t="s">
        <v>46</v>
      </c>
      <c r="D19" s="36">
        <v>1</v>
      </c>
      <c r="E19" s="37"/>
      <c r="F19" s="37">
        <v>6000</v>
      </c>
      <c r="G19" s="55"/>
      <c r="H19" s="57"/>
      <c r="I19" s="57"/>
      <c r="J19" s="57"/>
      <c r="K19" s="57"/>
      <c r="L19" s="57"/>
      <c r="M19" s="57"/>
      <c r="N19" s="57"/>
    </row>
    <row r="20" spans="1:14" s="65" customFormat="1" ht="13.5" x14ac:dyDescent="0.25">
      <c r="A20" s="44">
        <v>13</v>
      </c>
      <c r="B20" s="66" t="s">
        <v>107</v>
      </c>
      <c r="C20" s="36" t="s">
        <v>52</v>
      </c>
      <c r="D20" s="36">
        <v>1</v>
      </c>
      <c r="E20" s="37"/>
      <c r="F20" s="37">
        <v>5000</v>
      </c>
      <c r="G20" s="55"/>
      <c r="H20" s="57"/>
      <c r="I20" s="57"/>
      <c r="J20" s="57"/>
      <c r="K20" s="57"/>
      <c r="L20" s="57"/>
      <c r="M20" s="57"/>
      <c r="N20" s="57"/>
    </row>
    <row r="21" spans="1:14" s="65" customFormat="1" ht="13.5" x14ac:dyDescent="0.25">
      <c r="A21" s="44">
        <v>14</v>
      </c>
      <c r="B21" s="66" t="s">
        <v>108</v>
      </c>
      <c r="C21" s="36" t="s">
        <v>52</v>
      </c>
      <c r="D21" s="36">
        <v>1</v>
      </c>
      <c r="E21" s="37"/>
      <c r="F21" s="37">
        <v>6000</v>
      </c>
      <c r="G21" s="55"/>
      <c r="H21" s="57"/>
      <c r="I21" s="57"/>
      <c r="J21" s="57"/>
      <c r="K21" s="57"/>
      <c r="L21" s="57"/>
      <c r="M21" s="57"/>
      <c r="N21" s="57"/>
    </row>
    <row r="22" spans="1:14" s="50" customFormat="1" ht="14.25" x14ac:dyDescent="0.25">
      <c r="A22" s="44"/>
      <c r="B22" s="130" t="s">
        <v>66</v>
      </c>
      <c r="C22" s="130"/>
      <c r="D22" s="130"/>
      <c r="E22" s="130"/>
      <c r="F22" s="41">
        <f>SUM(F8:F21)</f>
        <v>125720</v>
      </c>
      <c r="G22" s="55"/>
      <c r="H22" s="57"/>
      <c r="I22" s="57"/>
      <c r="J22" s="57"/>
      <c r="K22" s="57"/>
      <c r="L22" s="57"/>
      <c r="M22" s="57"/>
      <c r="N22" s="57"/>
    </row>
    <row r="23" spans="1:14" s="50" customFormat="1" ht="15" customHeight="1" x14ac:dyDescent="0.25">
      <c r="A23" s="108" t="s">
        <v>87</v>
      </c>
      <c r="B23" s="109"/>
      <c r="C23" s="109"/>
      <c r="D23" s="109"/>
      <c r="E23" s="109"/>
      <c r="F23" s="110"/>
      <c r="G23" s="55"/>
      <c r="H23" s="56"/>
      <c r="I23" s="56"/>
      <c r="J23" s="57"/>
      <c r="K23" s="57"/>
      <c r="L23" s="57"/>
      <c r="M23" s="57"/>
      <c r="N23" s="57"/>
    </row>
    <row r="24" spans="1:14" s="65" customFormat="1" ht="13.5" x14ac:dyDescent="0.25">
      <c r="A24" s="36">
        <v>1</v>
      </c>
      <c r="B24" s="35" t="s">
        <v>109</v>
      </c>
      <c r="C24" s="36" t="s">
        <v>46</v>
      </c>
      <c r="D24" s="36">
        <v>1</v>
      </c>
      <c r="E24" s="37">
        <v>4000</v>
      </c>
      <c r="F24" s="37">
        <f>E24*D24</f>
        <v>4000</v>
      </c>
      <c r="G24" s="55"/>
      <c r="H24" s="56"/>
      <c r="I24" s="56"/>
      <c r="J24" s="57"/>
      <c r="K24" s="57"/>
      <c r="L24" s="57"/>
      <c r="M24" s="57"/>
      <c r="N24" s="57"/>
    </row>
    <row r="25" spans="1:14" s="65" customFormat="1" ht="13.5" x14ac:dyDescent="0.25">
      <c r="A25" s="36">
        <v>2</v>
      </c>
      <c r="B25" s="35" t="s">
        <v>110</v>
      </c>
      <c r="C25" s="36" t="s">
        <v>46</v>
      </c>
      <c r="D25" s="36">
        <v>2</v>
      </c>
      <c r="E25" s="37">
        <v>6000</v>
      </c>
      <c r="F25" s="37">
        <f>E25*D25</f>
        <v>12000</v>
      </c>
      <c r="G25" s="55"/>
      <c r="H25" s="57"/>
      <c r="I25" s="57"/>
      <c r="J25" s="57"/>
      <c r="K25" s="57"/>
      <c r="L25" s="57"/>
      <c r="M25" s="57"/>
      <c r="N25" s="57"/>
    </row>
    <row r="26" spans="1:14" s="65" customFormat="1" ht="14.25" x14ac:dyDescent="0.25">
      <c r="A26" s="35"/>
      <c r="B26" s="114" t="s">
        <v>68</v>
      </c>
      <c r="C26" s="114"/>
      <c r="D26" s="114"/>
      <c r="E26" s="114"/>
      <c r="F26" s="41">
        <f>SUM(F24:F25)</f>
        <v>16000</v>
      </c>
      <c r="G26" s="57"/>
      <c r="H26" s="57"/>
      <c r="I26" s="57"/>
      <c r="J26" s="57"/>
      <c r="K26" s="57"/>
      <c r="L26" s="57"/>
      <c r="M26" s="57"/>
      <c r="N26" s="57"/>
    </row>
    <row r="27" spans="1:14" s="67" customFormat="1" x14ac:dyDescent="0.3">
      <c r="A27" s="139" t="s">
        <v>72</v>
      </c>
      <c r="B27" s="140"/>
      <c r="C27" s="140"/>
      <c r="D27" s="140"/>
      <c r="E27" s="141"/>
      <c r="F27" s="39">
        <f>F26+F22</f>
        <v>141720</v>
      </c>
    </row>
    <row r="28" spans="1:14" x14ac:dyDescent="0.3">
      <c r="F28" s="68"/>
      <c r="H28" s="69"/>
      <c r="I28" s="69"/>
    </row>
    <row r="29" spans="1:14" x14ac:dyDescent="0.3">
      <c r="E29" s="69"/>
    </row>
    <row r="30" spans="1:14" x14ac:dyDescent="0.3">
      <c r="A30" s="142"/>
      <c r="B30" s="142"/>
      <c r="C30" s="142"/>
      <c r="D30" s="142"/>
      <c r="E30" s="142"/>
      <c r="F30" s="142"/>
      <c r="G30" s="70"/>
      <c r="H30" s="71"/>
      <c r="I30" s="71"/>
    </row>
  </sheetData>
  <mergeCells count="15">
    <mergeCell ref="A30:F30"/>
    <mergeCell ref="A1:F1"/>
    <mergeCell ref="A2:F2"/>
    <mergeCell ref="A4:A6"/>
    <mergeCell ref="B4:B6"/>
    <mergeCell ref="C4:F4"/>
    <mergeCell ref="C5:C6"/>
    <mergeCell ref="D5:D6"/>
    <mergeCell ref="E5:E6"/>
    <mergeCell ref="F5:F6"/>
    <mergeCell ref="A7:F7"/>
    <mergeCell ref="B22:E22"/>
    <mergeCell ref="A23:F23"/>
    <mergeCell ref="B26:E26"/>
    <mergeCell ref="A27:E27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16" workbookViewId="0">
      <selection activeCell="J15" sqref="J15"/>
    </sheetView>
  </sheetViews>
  <sheetFormatPr defaultColWidth="12.7109375" defaultRowHeight="17.25" x14ac:dyDescent="0.25"/>
  <cols>
    <col min="1" max="1" width="5.7109375" style="72" customWidth="1"/>
    <col min="2" max="2" width="49.85546875" style="72" customWidth="1"/>
    <col min="3" max="3" width="12.42578125" style="72" customWidth="1"/>
    <col min="4" max="4" width="12.7109375" style="72"/>
    <col min="5" max="5" width="18.7109375" style="73" customWidth="1"/>
    <col min="6" max="6" width="24.140625" style="72" customWidth="1"/>
    <col min="7" max="7" width="12.7109375" style="72" customWidth="1"/>
    <col min="8" max="16384" width="12.7109375" style="72"/>
  </cols>
  <sheetData>
    <row r="1" spans="1:7" x14ac:dyDescent="0.25">
      <c r="F1" s="74" t="s">
        <v>111</v>
      </c>
    </row>
    <row r="3" spans="1:7" x14ac:dyDescent="0.3">
      <c r="A3" s="147" t="s">
        <v>136</v>
      </c>
      <c r="B3" s="147"/>
      <c r="C3" s="147"/>
      <c r="D3" s="147"/>
      <c r="E3" s="147"/>
      <c r="F3" s="147"/>
    </row>
    <row r="4" spans="1:7" x14ac:dyDescent="0.25">
      <c r="A4" s="72" t="s">
        <v>137</v>
      </c>
    </row>
    <row r="5" spans="1:7" ht="36" customHeight="1" x14ac:dyDescent="0.25">
      <c r="A5" s="148" t="s">
        <v>112</v>
      </c>
      <c r="B5" s="148"/>
      <c r="C5" s="148"/>
      <c r="D5" s="148"/>
      <c r="E5" s="148"/>
      <c r="F5" s="148"/>
    </row>
    <row r="6" spans="1:7" s="77" customFormat="1" ht="72.75" customHeight="1" x14ac:dyDescent="0.25">
      <c r="A6" s="75" t="s">
        <v>1</v>
      </c>
      <c r="B6" s="75" t="s">
        <v>59</v>
      </c>
      <c r="C6" s="75" t="s">
        <v>113</v>
      </c>
      <c r="D6" s="75" t="s">
        <v>114</v>
      </c>
      <c r="E6" s="76" t="s">
        <v>115</v>
      </c>
      <c r="F6" s="76" t="s">
        <v>116</v>
      </c>
    </row>
    <row r="7" spans="1:7" x14ac:dyDescent="0.25">
      <c r="A7" s="78"/>
      <c r="B7" s="149" t="s">
        <v>117</v>
      </c>
      <c r="C7" s="149"/>
      <c r="D7" s="149"/>
      <c r="E7" s="79"/>
      <c r="F7" s="79"/>
    </row>
    <row r="8" spans="1:7" s="82" customFormat="1" x14ac:dyDescent="0.25">
      <c r="A8" s="80">
        <v>1</v>
      </c>
      <c r="B8" s="81" t="s">
        <v>118</v>
      </c>
      <c r="C8" s="80" t="s">
        <v>119</v>
      </c>
      <c r="D8" s="80">
        <v>1</v>
      </c>
      <c r="E8" s="79">
        <v>300000</v>
      </c>
      <c r="F8" s="79">
        <v>300000</v>
      </c>
    </row>
    <row r="9" spans="1:7" s="82" customFormat="1" x14ac:dyDescent="0.25">
      <c r="A9" s="80">
        <v>2</v>
      </c>
      <c r="B9" s="81" t="s">
        <v>120</v>
      </c>
      <c r="C9" s="80" t="s">
        <v>119</v>
      </c>
      <c r="D9" s="80">
        <v>1</v>
      </c>
      <c r="E9" s="79">
        <v>250000</v>
      </c>
      <c r="F9" s="79">
        <v>250000</v>
      </c>
    </row>
    <row r="10" spans="1:7" s="82" customFormat="1" x14ac:dyDescent="0.25">
      <c r="A10" s="80">
        <v>3</v>
      </c>
      <c r="B10" s="81" t="s">
        <v>121</v>
      </c>
      <c r="C10" s="80" t="s">
        <v>119</v>
      </c>
      <c r="D10" s="80">
        <v>1</v>
      </c>
      <c r="E10" s="79">
        <v>190000</v>
      </c>
      <c r="F10" s="79">
        <v>190000</v>
      </c>
    </row>
    <row r="11" spans="1:7" s="77" customFormat="1" ht="16.5" customHeight="1" x14ac:dyDescent="0.25">
      <c r="A11" s="83"/>
      <c r="B11" s="145" t="s">
        <v>122</v>
      </c>
      <c r="C11" s="145"/>
      <c r="D11" s="145"/>
      <c r="E11" s="84"/>
      <c r="F11" s="84">
        <f>SUM(F8:F10)</f>
        <v>740000</v>
      </c>
      <c r="G11" s="85"/>
    </row>
    <row r="12" spans="1:7" ht="34.5" x14ac:dyDescent="0.25">
      <c r="A12" s="80">
        <v>4</v>
      </c>
      <c r="B12" s="81" t="s">
        <v>123</v>
      </c>
      <c r="C12" s="80" t="s">
        <v>119</v>
      </c>
      <c r="D12" s="80">
        <v>1</v>
      </c>
      <c r="E12" s="79">
        <v>200000</v>
      </c>
      <c r="F12" s="79">
        <f>D12*E12</f>
        <v>200000</v>
      </c>
    </row>
    <row r="13" spans="1:7" x14ac:dyDescent="0.25">
      <c r="A13" s="80">
        <v>5</v>
      </c>
      <c r="B13" s="81" t="s">
        <v>124</v>
      </c>
      <c r="C13" s="80" t="s">
        <v>119</v>
      </c>
      <c r="D13" s="80">
        <v>1</v>
      </c>
      <c r="E13" s="79">
        <v>200000</v>
      </c>
      <c r="F13" s="79">
        <f>D13*E13</f>
        <v>200000</v>
      </c>
    </row>
    <row r="14" spans="1:7" x14ac:dyDescent="0.25">
      <c r="A14" s="72">
        <v>6</v>
      </c>
      <c r="B14" s="86" t="s">
        <v>125</v>
      </c>
      <c r="C14" s="80" t="s">
        <v>119</v>
      </c>
      <c r="D14" s="72">
        <v>1</v>
      </c>
      <c r="E14" s="79">
        <v>170000</v>
      </c>
      <c r="F14" s="79">
        <f>D14*E14</f>
        <v>170000</v>
      </c>
    </row>
    <row r="15" spans="1:7" x14ac:dyDescent="0.25">
      <c r="A15" s="80">
        <v>7</v>
      </c>
      <c r="B15" s="81" t="s">
        <v>126</v>
      </c>
      <c r="C15" s="80" t="s">
        <v>119</v>
      </c>
      <c r="D15" s="80">
        <v>3</v>
      </c>
      <c r="E15" s="87">
        <v>100000</v>
      </c>
      <c r="F15" s="79">
        <f t="shared" ref="F15" si="0">D15*E15</f>
        <v>300000</v>
      </c>
    </row>
    <row r="16" spans="1:7" x14ac:dyDescent="0.25">
      <c r="A16" s="88"/>
      <c r="B16" s="145" t="s">
        <v>122</v>
      </c>
      <c r="C16" s="145"/>
      <c r="D16" s="145"/>
      <c r="E16" s="89"/>
      <c r="F16" s="90">
        <f>SUM(F12:F15)</f>
        <v>870000</v>
      </c>
    </row>
    <row r="17" spans="1:6" s="77" customFormat="1" x14ac:dyDescent="0.25">
      <c r="A17" s="91"/>
      <c r="B17" s="146" t="s">
        <v>127</v>
      </c>
      <c r="C17" s="146"/>
      <c r="D17" s="146"/>
      <c r="E17" s="92"/>
      <c r="F17" s="92"/>
    </row>
    <row r="18" spans="1:6" x14ac:dyDescent="0.25">
      <c r="A18" s="80">
        <v>8</v>
      </c>
      <c r="B18" s="81" t="s">
        <v>128</v>
      </c>
      <c r="C18" s="80" t="s">
        <v>46</v>
      </c>
      <c r="D18" s="80">
        <v>2</v>
      </c>
      <c r="E18" s="79">
        <v>25000</v>
      </c>
      <c r="F18" s="79">
        <f>D18*E18</f>
        <v>50000</v>
      </c>
    </row>
    <row r="19" spans="1:6" x14ac:dyDescent="0.25">
      <c r="A19" s="80">
        <v>9</v>
      </c>
      <c r="B19" s="81" t="s">
        <v>129</v>
      </c>
      <c r="C19" s="80" t="s">
        <v>46</v>
      </c>
      <c r="D19" s="80">
        <v>200</v>
      </c>
      <c r="E19" s="79">
        <v>300</v>
      </c>
      <c r="F19" s="79">
        <f t="shared" ref="F19:F21" si="1">D19*E19</f>
        <v>60000</v>
      </c>
    </row>
    <row r="20" spans="1:6" x14ac:dyDescent="0.25">
      <c r="A20" s="80">
        <v>10</v>
      </c>
      <c r="B20" s="81" t="s">
        <v>130</v>
      </c>
      <c r="C20" s="80" t="s">
        <v>46</v>
      </c>
      <c r="D20" s="80">
        <v>450</v>
      </c>
      <c r="E20" s="79">
        <v>400</v>
      </c>
      <c r="F20" s="79">
        <f t="shared" si="1"/>
        <v>180000</v>
      </c>
    </row>
    <row r="21" spans="1:6" x14ac:dyDescent="0.25">
      <c r="A21" s="80">
        <v>11</v>
      </c>
      <c r="B21" s="81" t="s">
        <v>131</v>
      </c>
      <c r="C21" s="80" t="s">
        <v>46</v>
      </c>
      <c r="D21" s="80">
        <v>170</v>
      </c>
      <c r="E21" s="79">
        <v>280</v>
      </c>
      <c r="F21" s="79">
        <f t="shared" si="1"/>
        <v>47600</v>
      </c>
    </row>
    <row r="22" spans="1:6" x14ac:dyDescent="0.25">
      <c r="A22" s="88"/>
      <c r="B22" s="145" t="s">
        <v>122</v>
      </c>
      <c r="C22" s="145"/>
      <c r="D22" s="145"/>
      <c r="E22" s="93"/>
      <c r="F22" s="84">
        <f>SUM(F18:F21)</f>
        <v>337600</v>
      </c>
    </row>
    <row r="23" spans="1:6" x14ac:dyDescent="0.25">
      <c r="A23" s="80"/>
      <c r="B23" s="146" t="s">
        <v>132</v>
      </c>
      <c r="C23" s="146"/>
      <c r="D23" s="146"/>
      <c r="E23" s="79"/>
      <c r="F23" s="79"/>
    </row>
    <row r="24" spans="1:6" ht="34.5" x14ac:dyDescent="0.25">
      <c r="A24" s="80">
        <v>12</v>
      </c>
      <c r="B24" s="81" t="s">
        <v>133</v>
      </c>
      <c r="C24" s="80"/>
      <c r="D24" s="80">
        <v>1</v>
      </c>
      <c r="E24" s="79">
        <v>400000</v>
      </c>
      <c r="F24" s="79">
        <f>D24*E24</f>
        <v>400000</v>
      </c>
    </row>
    <row r="25" spans="1:6" x14ac:dyDescent="0.25">
      <c r="A25" s="80">
        <v>13</v>
      </c>
      <c r="B25" s="81" t="s">
        <v>134</v>
      </c>
      <c r="C25" s="80" t="s">
        <v>46</v>
      </c>
      <c r="D25" s="80">
        <v>5</v>
      </c>
      <c r="E25" s="79">
        <v>30000</v>
      </c>
      <c r="F25" s="79">
        <f>D25*E25</f>
        <v>150000</v>
      </c>
    </row>
    <row r="26" spans="1:6" x14ac:dyDescent="0.25">
      <c r="A26" s="80">
        <v>14</v>
      </c>
      <c r="B26" s="81" t="s">
        <v>135</v>
      </c>
      <c r="C26" s="80" t="s">
        <v>46</v>
      </c>
      <c r="D26" s="80">
        <v>300</v>
      </c>
      <c r="E26" s="79">
        <v>5000</v>
      </c>
      <c r="F26" s="79">
        <f>D26*E26</f>
        <v>1500000</v>
      </c>
    </row>
    <row r="27" spans="1:6" x14ac:dyDescent="0.25">
      <c r="A27" s="88"/>
      <c r="B27" s="145" t="s">
        <v>122</v>
      </c>
      <c r="C27" s="145"/>
      <c r="D27" s="145"/>
      <c r="E27" s="93"/>
      <c r="F27" s="84">
        <f>SUM(F24:F26)</f>
        <v>2050000</v>
      </c>
    </row>
    <row r="28" spans="1:6" s="97" customFormat="1" ht="20.25" x14ac:dyDescent="0.25">
      <c r="A28" s="83"/>
      <c r="B28" s="94" t="s">
        <v>24</v>
      </c>
      <c r="C28" s="95"/>
      <c r="D28" s="95"/>
      <c r="E28" s="96"/>
      <c r="F28" s="96">
        <f>F11+F16+F22+F27</f>
        <v>3997600</v>
      </c>
    </row>
    <row r="29" spans="1:6" x14ac:dyDescent="0.25">
      <c r="A29" s="98"/>
      <c r="B29" s="98"/>
      <c r="C29" s="98"/>
      <c r="D29" s="98"/>
      <c r="E29" s="99"/>
      <c r="F29" s="98"/>
    </row>
    <row r="30" spans="1:6" x14ac:dyDescent="0.25">
      <c r="E30" s="72"/>
    </row>
    <row r="31" spans="1:6" x14ac:dyDescent="0.25">
      <c r="E31" s="72"/>
    </row>
    <row r="32" spans="1:6" x14ac:dyDescent="0.25">
      <c r="E32" s="72"/>
    </row>
    <row r="33" spans="5:5" x14ac:dyDescent="0.25">
      <c r="E33" s="72"/>
    </row>
    <row r="34" spans="5:5" x14ac:dyDescent="0.25">
      <c r="E34" s="72"/>
    </row>
    <row r="35" spans="5:5" x14ac:dyDescent="0.25">
      <c r="E35" s="72"/>
    </row>
  </sheetData>
  <mergeCells count="9">
    <mergeCell ref="B22:D22"/>
    <mergeCell ref="B23:D23"/>
    <mergeCell ref="B27:D27"/>
    <mergeCell ref="A3:F3"/>
    <mergeCell ref="A5:F5"/>
    <mergeCell ref="B7:D7"/>
    <mergeCell ref="B11:D11"/>
    <mergeCell ref="B16:D16"/>
    <mergeCell ref="B17:D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O12" sqref="O12"/>
    </sheetView>
  </sheetViews>
  <sheetFormatPr defaultRowHeight="15" x14ac:dyDescent="0.25"/>
  <cols>
    <col min="2" max="2" width="36.7109375" customWidth="1"/>
    <col min="3" max="3" width="21.28515625" customWidth="1"/>
    <col min="4" max="4" width="16.5703125" customWidth="1"/>
    <col min="5" max="5" width="13" customWidth="1"/>
    <col min="6" max="6" width="17.42578125" bestFit="1" customWidth="1"/>
    <col min="258" max="258" width="36.7109375" customWidth="1"/>
    <col min="259" max="259" width="21.28515625" customWidth="1"/>
    <col min="260" max="260" width="16.5703125" customWidth="1"/>
    <col min="261" max="261" width="13" customWidth="1"/>
    <col min="262" max="262" width="17.42578125" bestFit="1" customWidth="1"/>
    <col min="514" max="514" width="36.7109375" customWidth="1"/>
    <col min="515" max="515" width="21.28515625" customWidth="1"/>
    <col min="516" max="516" width="16.5703125" customWidth="1"/>
    <col min="517" max="517" width="13" customWidth="1"/>
    <col min="518" max="518" width="17.42578125" bestFit="1" customWidth="1"/>
    <col min="770" max="770" width="36.7109375" customWidth="1"/>
    <col min="771" max="771" width="21.28515625" customWidth="1"/>
    <col min="772" max="772" width="16.5703125" customWidth="1"/>
    <col min="773" max="773" width="13" customWidth="1"/>
    <col min="774" max="774" width="17.42578125" bestFit="1" customWidth="1"/>
    <col min="1026" max="1026" width="36.7109375" customWidth="1"/>
    <col min="1027" max="1027" width="21.28515625" customWidth="1"/>
    <col min="1028" max="1028" width="16.5703125" customWidth="1"/>
    <col min="1029" max="1029" width="13" customWidth="1"/>
    <col min="1030" max="1030" width="17.42578125" bestFit="1" customWidth="1"/>
    <col min="1282" max="1282" width="36.7109375" customWidth="1"/>
    <col min="1283" max="1283" width="21.28515625" customWidth="1"/>
    <col min="1284" max="1284" width="16.5703125" customWidth="1"/>
    <col min="1285" max="1285" width="13" customWidth="1"/>
    <col min="1286" max="1286" width="17.42578125" bestFit="1" customWidth="1"/>
    <col min="1538" max="1538" width="36.7109375" customWidth="1"/>
    <col min="1539" max="1539" width="21.28515625" customWidth="1"/>
    <col min="1540" max="1540" width="16.5703125" customWidth="1"/>
    <col min="1541" max="1541" width="13" customWidth="1"/>
    <col min="1542" max="1542" width="17.42578125" bestFit="1" customWidth="1"/>
    <col min="1794" max="1794" width="36.7109375" customWidth="1"/>
    <col min="1795" max="1795" width="21.28515625" customWidth="1"/>
    <col min="1796" max="1796" width="16.5703125" customWidth="1"/>
    <col min="1797" max="1797" width="13" customWidth="1"/>
    <col min="1798" max="1798" width="17.42578125" bestFit="1" customWidth="1"/>
    <col min="2050" max="2050" width="36.7109375" customWidth="1"/>
    <col min="2051" max="2051" width="21.28515625" customWidth="1"/>
    <col min="2052" max="2052" width="16.5703125" customWidth="1"/>
    <col min="2053" max="2053" width="13" customWidth="1"/>
    <col min="2054" max="2054" width="17.42578125" bestFit="1" customWidth="1"/>
    <col min="2306" max="2306" width="36.7109375" customWidth="1"/>
    <col min="2307" max="2307" width="21.28515625" customWidth="1"/>
    <col min="2308" max="2308" width="16.5703125" customWidth="1"/>
    <col min="2309" max="2309" width="13" customWidth="1"/>
    <col min="2310" max="2310" width="17.42578125" bestFit="1" customWidth="1"/>
    <col min="2562" max="2562" width="36.7109375" customWidth="1"/>
    <col min="2563" max="2563" width="21.28515625" customWidth="1"/>
    <col min="2564" max="2564" width="16.5703125" customWidth="1"/>
    <col min="2565" max="2565" width="13" customWidth="1"/>
    <col min="2566" max="2566" width="17.42578125" bestFit="1" customWidth="1"/>
    <col min="2818" max="2818" width="36.7109375" customWidth="1"/>
    <col min="2819" max="2819" width="21.28515625" customWidth="1"/>
    <col min="2820" max="2820" width="16.5703125" customWidth="1"/>
    <col min="2821" max="2821" width="13" customWidth="1"/>
    <col min="2822" max="2822" width="17.42578125" bestFit="1" customWidth="1"/>
    <col min="3074" max="3074" width="36.7109375" customWidth="1"/>
    <col min="3075" max="3075" width="21.28515625" customWidth="1"/>
    <col min="3076" max="3076" width="16.5703125" customWidth="1"/>
    <col min="3077" max="3077" width="13" customWidth="1"/>
    <col min="3078" max="3078" width="17.42578125" bestFit="1" customWidth="1"/>
    <col min="3330" max="3330" width="36.7109375" customWidth="1"/>
    <col min="3331" max="3331" width="21.28515625" customWidth="1"/>
    <col min="3332" max="3332" width="16.5703125" customWidth="1"/>
    <col min="3333" max="3333" width="13" customWidth="1"/>
    <col min="3334" max="3334" width="17.42578125" bestFit="1" customWidth="1"/>
    <col min="3586" max="3586" width="36.7109375" customWidth="1"/>
    <col min="3587" max="3587" width="21.28515625" customWidth="1"/>
    <col min="3588" max="3588" width="16.5703125" customWidth="1"/>
    <col min="3589" max="3589" width="13" customWidth="1"/>
    <col min="3590" max="3590" width="17.42578125" bestFit="1" customWidth="1"/>
    <col min="3842" max="3842" width="36.7109375" customWidth="1"/>
    <col min="3843" max="3843" width="21.28515625" customWidth="1"/>
    <col min="3844" max="3844" width="16.5703125" customWidth="1"/>
    <col min="3845" max="3845" width="13" customWidth="1"/>
    <col min="3846" max="3846" width="17.42578125" bestFit="1" customWidth="1"/>
    <col min="4098" max="4098" width="36.7109375" customWidth="1"/>
    <col min="4099" max="4099" width="21.28515625" customWidth="1"/>
    <col min="4100" max="4100" width="16.5703125" customWidth="1"/>
    <col min="4101" max="4101" width="13" customWidth="1"/>
    <col min="4102" max="4102" width="17.42578125" bestFit="1" customWidth="1"/>
    <col min="4354" max="4354" width="36.7109375" customWidth="1"/>
    <col min="4355" max="4355" width="21.28515625" customWidth="1"/>
    <col min="4356" max="4356" width="16.5703125" customWidth="1"/>
    <col min="4357" max="4357" width="13" customWidth="1"/>
    <col min="4358" max="4358" width="17.42578125" bestFit="1" customWidth="1"/>
    <col min="4610" max="4610" width="36.7109375" customWidth="1"/>
    <col min="4611" max="4611" width="21.28515625" customWidth="1"/>
    <col min="4612" max="4612" width="16.5703125" customWidth="1"/>
    <col min="4613" max="4613" width="13" customWidth="1"/>
    <col min="4614" max="4614" width="17.42578125" bestFit="1" customWidth="1"/>
    <col min="4866" max="4866" width="36.7109375" customWidth="1"/>
    <col min="4867" max="4867" width="21.28515625" customWidth="1"/>
    <col min="4868" max="4868" width="16.5703125" customWidth="1"/>
    <col min="4869" max="4869" width="13" customWidth="1"/>
    <col min="4870" max="4870" width="17.42578125" bestFit="1" customWidth="1"/>
    <col min="5122" max="5122" width="36.7109375" customWidth="1"/>
    <col min="5123" max="5123" width="21.28515625" customWidth="1"/>
    <col min="5124" max="5124" width="16.5703125" customWidth="1"/>
    <col min="5125" max="5125" width="13" customWidth="1"/>
    <col min="5126" max="5126" width="17.42578125" bestFit="1" customWidth="1"/>
    <col min="5378" max="5378" width="36.7109375" customWidth="1"/>
    <col min="5379" max="5379" width="21.28515625" customWidth="1"/>
    <col min="5380" max="5380" width="16.5703125" customWidth="1"/>
    <col min="5381" max="5381" width="13" customWidth="1"/>
    <col min="5382" max="5382" width="17.42578125" bestFit="1" customWidth="1"/>
    <col min="5634" max="5634" width="36.7109375" customWidth="1"/>
    <col min="5635" max="5635" width="21.28515625" customWidth="1"/>
    <col min="5636" max="5636" width="16.5703125" customWidth="1"/>
    <col min="5637" max="5637" width="13" customWidth="1"/>
    <col min="5638" max="5638" width="17.42578125" bestFit="1" customWidth="1"/>
    <col min="5890" max="5890" width="36.7109375" customWidth="1"/>
    <col min="5891" max="5891" width="21.28515625" customWidth="1"/>
    <col min="5892" max="5892" width="16.5703125" customWidth="1"/>
    <col min="5893" max="5893" width="13" customWidth="1"/>
    <col min="5894" max="5894" width="17.42578125" bestFit="1" customWidth="1"/>
    <col min="6146" max="6146" width="36.7109375" customWidth="1"/>
    <col min="6147" max="6147" width="21.28515625" customWidth="1"/>
    <col min="6148" max="6148" width="16.5703125" customWidth="1"/>
    <col min="6149" max="6149" width="13" customWidth="1"/>
    <col min="6150" max="6150" width="17.42578125" bestFit="1" customWidth="1"/>
    <col min="6402" max="6402" width="36.7109375" customWidth="1"/>
    <col min="6403" max="6403" width="21.28515625" customWidth="1"/>
    <col min="6404" max="6404" width="16.5703125" customWidth="1"/>
    <col min="6405" max="6405" width="13" customWidth="1"/>
    <col min="6406" max="6406" width="17.42578125" bestFit="1" customWidth="1"/>
    <col min="6658" max="6658" width="36.7109375" customWidth="1"/>
    <col min="6659" max="6659" width="21.28515625" customWidth="1"/>
    <col min="6660" max="6660" width="16.5703125" customWidth="1"/>
    <col min="6661" max="6661" width="13" customWidth="1"/>
    <col min="6662" max="6662" width="17.42578125" bestFit="1" customWidth="1"/>
    <col min="6914" max="6914" width="36.7109375" customWidth="1"/>
    <col min="6915" max="6915" width="21.28515625" customWidth="1"/>
    <col min="6916" max="6916" width="16.5703125" customWidth="1"/>
    <col min="6917" max="6917" width="13" customWidth="1"/>
    <col min="6918" max="6918" width="17.42578125" bestFit="1" customWidth="1"/>
    <col min="7170" max="7170" width="36.7109375" customWidth="1"/>
    <col min="7171" max="7171" width="21.28515625" customWidth="1"/>
    <col min="7172" max="7172" width="16.5703125" customWidth="1"/>
    <col min="7173" max="7173" width="13" customWidth="1"/>
    <col min="7174" max="7174" width="17.42578125" bestFit="1" customWidth="1"/>
    <col min="7426" max="7426" width="36.7109375" customWidth="1"/>
    <col min="7427" max="7427" width="21.28515625" customWidth="1"/>
    <col min="7428" max="7428" width="16.5703125" customWidth="1"/>
    <col min="7429" max="7429" width="13" customWidth="1"/>
    <col min="7430" max="7430" width="17.42578125" bestFit="1" customWidth="1"/>
    <col min="7682" max="7682" width="36.7109375" customWidth="1"/>
    <col min="7683" max="7683" width="21.28515625" customWidth="1"/>
    <col min="7684" max="7684" width="16.5703125" customWidth="1"/>
    <col min="7685" max="7685" width="13" customWidth="1"/>
    <col min="7686" max="7686" width="17.42578125" bestFit="1" customWidth="1"/>
    <col min="7938" max="7938" width="36.7109375" customWidth="1"/>
    <col min="7939" max="7939" width="21.28515625" customWidth="1"/>
    <col min="7940" max="7940" width="16.5703125" customWidth="1"/>
    <col min="7941" max="7941" width="13" customWidth="1"/>
    <col min="7942" max="7942" width="17.42578125" bestFit="1" customWidth="1"/>
    <col min="8194" max="8194" width="36.7109375" customWidth="1"/>
    <col min="8195" max="8195" width="21.28515625" customWidth="1"/>
    <col min="8196" max="8196" width="16.5703125" customWidth="1"/>
    <col min="8197" max="8197" width="13" customWidth="1"/>
    <col min="8198" max="8198" width="17.42578125" bestFit="1" customWidth="1"/>
    <col min="8450" max="8450" width="36.7109375" customWidth="1"/>
    <col min="8451" max="8451" width="21.28515625" customWidth="1"/>
    <col min="8452" max="8452" width="16.5703125" customWidth="1"/>
    <col min="8453" max="8453" width="13" customWidth="1"/>
    <col min="8454" max="8454" width="17.42578125" bestFit="1" customWidth="1"/>
    <col min="8706" max="8706" width="36.7109375" customWidth="1"/>
    <col min="8707" max="8707" width="21.28515625" customWidth="1"/>
    <col min="8708" max="8708" width="16.5703125" customWidth="1"/>
    <col min="8709" max="8709" width="13" customWidth="1"/>
    <col min="8710" max="8710" width="17.42578125" bestFit="1" customWidth="1"/>
    <col min="8962" max="8962" width="36.7109375" customWidth="1"/>
    <col min="8963" max="8963" width="21.28515625" customWidth="1"/>
    <col min="8964" max="8964" width="16.5703125" customWidth="1"/>
    <col min="8965" max="8965" width="13" customWidth="1"/>
    <col min="8966" max="8966" width="17.42578125" bestFit="1" customWidth="1"/>
    <col min="9218" max="9218" width="36.7109375" customWidth="1"/>
    <col min="9219" max="9219" width="21.28515625" customWidth="1"/>
    <col min="9220" max="9220" width="16.5703125" customWidth="1"/>
    <col min="9221" max="9221" width="13" customWidth="1"/>
    <col min="9222" max="9222" width="17.42578125" bestFit="1" customWidth="1"/>
    <col min="9474" max="9474" width="36.7109375" customWidth="1"/>
    <col min="9475" max="9475" width="21.28515625" customWidth="1"/>
    <col min="9476" max="9476" width="16.5703125" customWidth="1"/>
    <col min="9477" max="9477" width="13" customWidth="1"/>
    <col min="9478" max="9478" width="17.42578125" bestFit="1" customWidth="1"/>
    <col min="9730" max="9730" width="36.7109375" customWidth="1"/>
    <col min="9731" max="9731" width="21.28515625" customWidth="1"/>
    <col min="9732" max="9732" width="16.5703125" customWidth="1"/>
    <col min="9733" max="9733" width="13" customWidth="1"/>
    <col min="9734" max="9734" width="17.42578125" bestFit="1" customWidth="1"/>
    <col min="9986" max="9986" width="36.7109375" customWidth="1"/>
    <col min="9987" max="9987" width="21.28515625" customWidth="1"/>
    <col min="9988" max="9988" width="16.5703125" customWidth="1"/>
    <col min="9989" max="9989" width="13" customWidth="1"/>
    <col min="9990" max="9990" width="17.42578125" bestFit="1" customWidth="1"/>
    <col min="10242" max="10242" width="36.7109375" customWidth="1"/>
    <col min="10243" max="10243" width="21.28515625" customWidth="1"/>
    <col min="10244" max="10244" width="16.5703125" customWidth="1"/>
    <col min="10245" max="10245" width="13" customWidth="1"/>
    <col min="10246" max="10246" width="17.42578125" bestFit="1" customWidth="1"/>
    <col min="10498" max="10498" width="36.7109375" customWidth="1"/>
    <col min="10499" max="10499" width="21.28515625" customWidth="1"/>
    <col min="10500" max="10500" width="16.5703125" customWidth="1"/>
    <col min="10501" max="10501" width="13" customWidth="1"/>
    <col min="10502" max="10502" width="17.42578125" bestFit="1" customWidth="1"/>
    <col min="10754" max="10754" width="36.7109375" customWidth="1"/>
    <col min="10755" max="10755" width="21.28515625" customWidth="1"/>
    <col min="10756" max="10756" width="16.5703125" customWidth="1"/>
    <col min="10757" max="10757" width="13" customWidth="1"/>
    <col min="10758" max="10758" width="17.42578125" bestFit="1" customWidth="1"/>
    <col min="11010" max="11010" width="36.7109375" customWidth="1"/>
    <col min="11011" max="11011" width="21.28515625" customWidth="1"/>
    <col min="11012" max="11012" width="16.5703125" customWidth="1"/>
    <col min="11013" max="11013" width="13" customWidth="1"/>
    <col min="11014" max="11014" width="17.42578125" bestFit="1" customWidth="1"/>
    <col min="11266" max="11266" width="36.7109375" customWidth="1"/>
    <col min="11267" max="11267" width="21.28515625" customWidth="1"/>
    <col min="11268" max="11268" width="16.5703125" customWidth="1"/>
    <col min="11269" max="11269" width="13" customWidth="1"/>
    <col min="11270" max="11270" width="17.42578125" bestFit="1" customWidth="1"/>
    <col min="11522" max="11522" width="36.7109375" customWidth="1"/>
    <col min="11523" max="11523" width="21.28515625" customWidth="1"/>
    <col min="11524" max="11524" width="16.5703125" customWidth="1"/>
    <col min="11525" max="11525" width="13" customWidth="1"/>
    <col min="11526" max="11526" width="17.42578125" bestFit="1" customWidth="1"/>
    <col min="11778" max="11778" width="36.7109375" customWidth="1"/>
    <col min="11779" max="11779" width="21.28515625" customWidth="1"/>
    <col min="11780" max="11780" width="16.5703125" customWidth="1"/>
    <col min="11781" max="11781" width="13" customWidth="1"/>
    <col min="11782" max="11782" width="17.42578125" bestFit="1" customWidth="1"/>
    <col min="12034" max="12034" width="36.7109375" customWidth="1"/>
    <col min="12035" max="12035" width="21.28515625" customWidth="1"/>
    <col min="12036" max="12036" width="16.5703125" customWidth="1"/>
    <col min="12037" max="12037" width="13" customWidth="1"/>
    <col min="12038" max="12038" width="17.42578125" bestFit="1" customWidth="1"/>
    <col min="12290" max="12290" width="36.7109375" customWidth="1"/>
    <col min="12291" max="12291" width="21.28515625" customWidth="1"/>
    <col min="12292" max="12292" width="16.5703125" customWidth="1"/>
    <col min="12293" max="12293" width="13" customWidth="1"/>
    <col min="12294" max="12294" width="17.42578125" bestFit="1" customWidth="1"/>
    <col min="12546" max="12546" width="36.7109375" customWidth="1"/>
    <col min="12547" max="12547" width="21.28515625" customWidth="1"/>
    <col min="12548" max="12548" width="16.5703125" customWidth="1"/>
    <col min="12549" max="12549" width="13" customWidth="1"/>
    <col min="12550" max="12550" width="17.42578125" bestFit="1" customWidth="1"/>
    <col min="12802" max="12802" width="36.7109375" customWidth="1"/>
    <col min="12803" max="12803" width="21.28515625" customWidth="1"/>
    <col min="12804" max="12804" width="16.5703125" customWidth="1"/>
    <col min="12805" max="12805" width="13" customWidth="1"/>
    <col min="12806" max="12806" width="17.42578125" bestFit="1" customWidth="1"/>
    <col min="13058" max="13058" width="36.7109375" customWidth="1"/>
    <col min="13059" max="13059" width="21.28515625" customWidth="1"/>
    <col min="13060" max="13060" width="16.5703125" customWidth="1"/>
    <col min="13061" max="13061" width="13" customWidth="1"/>
    <col min="13062" max="13062" width="17.42578125" bestFit="1" customWidth="1"/>
    <col min="13314" max="13314" width="36.7109375" customWidth="1"/>
    <col min="13315" max="13315" width="21.28515625" customWidth="1"/>
    <col min="13316" max="13316" width="16.5703125" customWidth="1"/>
    <col min="13317" max="13317" width="13" customWidth="1"/>
    <col min="13318" max="13318" width="17.42578125" bestFit="1" customWidth="1"/>
    <col min="13570" max="13570" width="36.7109375" customWidth="1"/>
    <col min="13571" max="13571" width="21.28515625" customWidth="1"/>
    <col min="13572" max="13572" width="16.5703125" customWidth="1"/>
    <col min="13573" max="13573" width="13" customWidth="1"/>
    <col min="13574" max="13574" width="17.42578125" bestFit="1" customWidth="1"/>
    <col min="13826" max="13826" width="36.7109375" customWidth="1"/>
    <col min="13827" max="13827" width="21.28515625" customWidth="1"/>
    <col min="13828" max="13828" width="16.5703125" customWidth="1"/>
    <col min="13829" max="13829" width="13" customWidth="1"/>
    <col min="13830" max="13830" width="17.42578125" bestFit="1" customWidth="1"/>
    <col min="14082" max="14082" width="36.7109375" customWidth="1"/>
    <col min="14083" max="14083" width="21.28515625" customWidth="1"/>
    <col min="14084" max="14084" width="16.5703125" customWidth="1"/>
    <col min="14085" max="14085" width="13" customWidth="1"/>
    <col min="14086" max="14086" width="17.42578125" bestFit="1" customWidth="1"/>
    <col min="14338" max="14338" width="36.7109375" customWidth="1"/>
    <col min="14339" max="14339" width="21.28515625" customWidth="1"/>
    <col min="14340" max="14340" width="16.5703125" customWidth="1"/>
    <col min="14341" max="14341" width="13" customWidth="1"/>
    <col min="14342" max="14342" width="17.42578125" bestFit="1" customWidth="1"/>
    <col min="14594" max="14594" width="36.7109375" customWidth="1"/>
    <col min="14595" max="14595" width="21.28515625" customWidth="1"/>
    <col min="14596" max="14596" width="16.5703125" customWidth="1"/>
    <col min="14597" max="14597" width="13" customWidth="1"/>
    <col min="14598" max="14598" width="17.42578125" bestFit="1" customWidth="1"/>
    <col min="14850" max="14850" width="36.7109375" customWidth="1"/>
    <col min="14851" max="14851" width="21.28515625" customWidth="1"/>
    <col min="14852" max="14852" width="16.5703125" customWidth="1"/>
    <col min="14853" max="14853" width="13" customWidth="1"/>
    <col min="14854" max="14854" width="17.42578125" bestFit="1" customWidth="1"/>
    <col min="15106" max="15106" width="36.7109375" customWidth="1"/>
    <col min="15107" max="15107" width="21.28515625" customWidth="1"/>
    <col min="15108" max="15108" width="16.5703125" customWidth="1"/>
    <col min="15109" max="15109" width="13" customWidth="1"/>
    <col min="15110" max="15110" width="17.42578125" bestFit="1" customWidth="1"/>
    <col min="15362" max="15362" width="36.7109375" customWidth="1"/>
    <col min="15363" max="15363" width="21.28515625" customWidth="1"/>
    <col min="15364" max="15364" width="16.5703125" customWidth="1"/>
    <col min="15365" max="15365" width="13" customWidth="1"/>
    <col min="15366" max="15366" width="17.42578125" bestFit="1" customWidth="1"/>
    <col min="15618" max="15618" width="36.7109375" customWidth="1"/>
    <col min="15619" max="15619" width="21.28515625" customWidth="1"/>
    <col min="15620" max="15620" width="16.5703125" customWidth="1"/>
    <col min="15621" max="15621" width="13" customWidth="1"/>
    <col min="15622" max="15622" width="17.42578125" bestFit="1" customWidth="1"/>
    <col min="15874" max="15874" width="36.7109375" customWidth="1"/>
    <col min="15875" max="15875" width="21.28515625" customWidth="1"/>
    <col min="15876" max="15876" width="16.5703125" customWidth="1"/>
    <col min="15877" max="15877" width="13" customWidth="1"/>
    <col min="15878" max="15878" width="17.42578125" bestFit="1" customWidth="1"/>
    <col min="16130" max="16130" width="36.7109375" customWidth="1"/>
    <col min="16131" max="16131" width="21.28515625" customWidth="1"/>
    <col min="16132" max="16132" width="16.5703125" customWidth="1"/>
    <col min="16133" max="16133" width="13" customWidth="1"/>
    <col min="16134" max="16134" width="17.42578125" bestFit="1" customWidth="1"/>
  </cols>
  <sheetData>
    <row r="1" spans="1:6" ht="31.5" customHeight="1" x14ac:dyDescent="0.3">
      <c r="A1" s="143" t="s">
        <v>138</v>
      </c>
      <c r="B1" s="143"/>
      <c r="C1" s="143"/>
      <c r="D1" s="143"/>
      <c r="E1" s="143"/>
      <c r="F1" s="143"/>
    </row>
    <row r="2" spans="1:6" ht="16.5" x14ac:dyDescent="0.3">
      <c r="A2" s="40"/>
      <c r="B2" s="40"/>
      <c r="C2" s="40"/>
      <c r="D2" s="40"/>
      <c r="E2" s="40"/>
      <c r="F2" s="40"/>
    </row>
    <row r="3" spans="1:6" ht="15" customHeight="1" x14ac:dyDescent="0.25">
      <c r="A3" s="136" t="s">
        <v>1</v>
      </c>
      <c r="B3" s="119" t="s">
        <v>64</v>
      </c>
      <c r="C3" s="122" t="s">
        <v>65</v>
      </c>
      <c r="D3" s="123"/>
      <c r="E3" s="123"/>
      <c r="F3" s="124"/>
    </row>
    <row r="4" spans="1:6" x14ac:dyDescent="0.25">
      <c r="A4" s="136"/>
      <c r="B4" s="120"/>
      <c r="C4" s="137" t="s">
        <v>55</v>
      </c>
      <c r="D4" s="137" t="s">
        <v>56</v>
      </c>
      <c r="E4" s="138" t="s">
        <v>57</v>
      </c>
      <c r="F4" s="137" t="s">
        <v>58</v>
      </c>
    </row>
    <row r="5" spans="1:6" x14ac:dyDescent="0.25">
      <c r="A5" s="136"/>
      <c r="B5" s="121"/>
      <c r="C5" s="137"/>
      <c r="D5" s="137"/>
      <c r="E5" s="138"/>
      <c r="F5" s="137"/>
    </row>
    <row r="6" spans="1:6" x14ac:dyDescent="0.25">
      <c r="A6" s="108" t="s">
        <v>75</v>
      </c>
      <c r="B6" s="109"/>
      <c r="C6" s="109"/>
      <c r="D6" s="109"/>
      <c r="E6" s="109"/>
      <c r="F6" s="110"/>
    </row>
    <row r="7" spans="1:6" x14ac:dyDescent="0.25">
      <c r="A7" s="44">
        <v>1</v>
      </c>
      <c r="B7" s="54" t="s">
        <v>139</v>
      </c>
      <c r="C7" s="44" t="s">
        <v>140</v>
      </c>
      <c r="D7" s="44" t="s">
        <v>143</v>
      </c>
      <c r="E7" s="37">
        <v>4500</v>
      </c>
      <c r="F7" s="37">
        <f>E7*900</f>
        <v>4050000</v>
      </c>
    </row>
    <row r="8" spans="1:6" x14ac:dyDescent="0.25">
      <c r="A8" s="44"/>
      <c r="B8" s="130" t="s">
        <v>66</v>
      </c>
      <c r="C8" s="130"/>
      <c r="D8" s="130"/>
      <c r="E8" s="130"/>
      <c r="F8" s="41">
        <f>SUM(F7:F7)</f>
        <v>4050000</v>
      </c>
    </row>
    <row r="9" spans="1:6" x14ac:dyDescent="0.25">
      <c r="A9" s="108" t="s">
        <v>87</v>
      </c>
      <c r="B9" s="109"/>
      <c r="C9" s="109"/>
      <c r="D9" s="109"/>
      <c r="E9" s="109"/>
      <c r="F9" s="110"/>
    </row>
    <row r="10" spans="1:6" ht="27.75" customHeight="1" x14ac:dyDescent="0.25">
      <c r="A10" s="36">
        <v>2</v>
      </c>
      <c r="B10" s="35" t="s">
        <v>141</v>
      </c>
      <c r="C10" s="36" t="s">
        <v>142</v>
      </c>
      <c r="D10" s="36"/>
      <c r="E10" s="37"/>
      <c r="F10" s="37">
        <v>510000</v>
      </c>
    </row>
    <row r="11" spans="1:6" x14ac:dyDescent="0.25">
      <c r="A11" s="35"/>
      <c r="B11" s="114" t="s">
        <v>68</v>
      </c>
      <c r="C11" s="114"/>
      <c r="D11" s="114"/>
      <c r="E11" s="114"/>
      <c r="F11" s="41">
        <f>SUM(F10:F10)</f>
        <v>510000</v>
      </c>
    </row>
    <row r="12" spans="1:6" ht="16.5" x14ac:dyDescent="0.3">
      <c r="A12" s="105" t="s">
        <v>72</v>
      </c>
      <c r="B12" s="106"/>
      <c r="C12" s="106"/>
      <c r="D12" s="106"/>
      <c r="E12" s="107"/>
      <c r="F12" s="39">
        <f>F11+F8</f>
        <v>4560000</v>
      </c>
    </row>
  </sheetData>
  <mergeCells count="13">
    <mergeCell ref="A1:F1"/>
    <mergeCell ref="A3:A5"/>
    <mergeCell ref="B3:B5"/>
    <mergeCell ref="C3:F3"/>
    <mergeCell ref="C4:C5"/>
    <mergeCell ref="D4:D5"/>
    <mergeCell ref="E4:E5"/>
    <mergeCell ref="F4:F5"/>
    <mergeCell ref="A6:F6"/>
    <mergeCell ref="B8:E8"/>
    <mergeCell ref="A9:F9"/>
    <mergeCell ref="B11:E11"/>
    <mergeCell ref="A12:E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1215.11002 Ուսուցիչներ</vt:lpstr>
      <vt:lpstr>1215.11003 Գրքեր</vt:lpstr>
      <vt:lpstr>1215.11004 Քարտեզ</vt:lpstr>
      <vt:lpstr>1215.12001 Համալսարաններ</vt:lpstr>
      <vt:lpstr>1215.12002 Նկարչական</vt:lpstr>
      <vt:lpstr>1215.12004 Հայերեն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</dc:creator>
  <cp:keywords>https:/mul2-edu.gov.am/tasks/1063621/oneclick/Bujet_2023 final.xlsx?token=c9c134dffdd143fc4bcea165ed169b1b</cp:keywords>
  <cp:lastModifiedBy>Acer</cp:lastModifiedBy>
  <dcterms:created xsi:type="dcterms:W3CDTF">2022-07-06T12:24:23Z</dcterms:created>
  <dcterms:modified xsi:type="dcterms:W3CDTF">2022-07-07T09:48:43Z</dcterms:modified>
</cp:coreProperties>
</file>